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대한석탄공사\Desktop\"/>
    </mc:Choice>
  </mc:AlternateContent>
  <xr:revisionPtr revIDLastSave="0" documentId="13_ncr:1_{AF46BD12-3915-4528-8960-A23D8F756A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연탄소비" sheetId="2" r:id="rId1"/>
  </sheets>
  <definedNames>
    <definedName name="_xlnm.Print_Area" localSheetId="0">연탄소비!$A$1:$O$37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" i="2" l="1"/>
  <c r="O36" i="2"/>
  <c r="N36" i="2"/>
  <c r="N35" i="2"/>
  <c r="N33" i="2" l="1"/>
  <c r="N32" i="2" l="1"/>
  <c r="O33" i="2" s="1"/>
  <c r="N34" i="2"/>
  <c r="O35" i="2" s="1"/>
  <c r="O34" i="2" l="1"/>
  <c r="N22" i="2"/>
  <c r="N24" i="2"/>
  <c r="N25" i="2"/>
  <c r="N26" i="2"/>
  <c r="N21" i="2"/>
  <c r="O22" i="2" l="1"/>
  <c r="C31" i="2"/>
  <c r="D31" i="2"/>
  <c r="E31" i="2"/>
  <c r="F31" i="2"/>
  <c r="G31" i="2"/>
  <c r="H31" i="2"/>
  <c r="I31" i="2"/>
  <c r="J31" i="2"/>
  <c r="K31" i="2"/>
  <c r="L31" i="2"/>
  <c r="B31" i="2"/>
  <c r="F23" i="2"/>
  <c r="G23" i="2"/>
  <c r="I23" i="2"/>
  <c r="J23" i="2"/>
  <c r="K23" i="2"/>
  <c r="L23" i="2"/>
  <c r="M23" i="2"/>
  <c r="C27" i="2"/>
  <c r="E27" i="2"/>
  <c r="F27" i="2"/>
  <c r="G27" i="2"/>
  <c r="I27" i="2"/>
  <c r="L27" i="2"/>
  <c r="M27" i="2"/>
  <c r="B28" i="2"/>
  <c r="C28" i="2"/>
  <c r="F28" i="2"/>
  <c r="G28" i="2"/>
  <c r="H28" i="2"/>
  <c r="I28" i="2"/>
  <c r="J28" i="2"/>
  <c r="K28" i="2"/>
  <c r="L28" i="2"/>
  <c r="M28" i="2"/>
  <c r="B29" i="2"/>
  <c r="C29" i="2"/>
  <c r="D29" i="2"/>
  <c r="E29" i="2"/>
  <c r="F29" i="2"/>
  <c r="G29" i="2"/>
  <c r="H29" i="2"/>
  <c r="I29" i="2"/>
  <c r="J29" i="2"/>
  <c r="K29" i="2"/>
  <c r="L29" i="2"/>
  <c r="M29" i="2"/>
  <c r="B30" i="2"/>
  <c r="C30" i="2"/>
  <c r="D30" i="2"/>
  <c r="E30" i="2"/>
  <c r="F30" i="2"/>
  <c r="G30" i="2"/>
  <c r="H30" i="2"/>
  <c r="I30" i="2"/>
  <c r="J30" i="2"/>
  <c r="K30" i="2"/>
  <c r="L30" i="2"/>
  <c r="M30" i="2"/>
  <c r="M17" i="2"/>
  <c r="M18" i="2" s="1"/>
  <c r="L17" i="2"/>
  <c r="L18" i="2" s="1"/>
  <c r="K17" i="2"/>
  <c r="K18" i="2" s="1"/>
  <c r="J17" i="2"/>
  <c r="J18" i="2" s="1"/>
  <c r="I17" i="2"/>
  <c r="I18" i="2" s="1"/>
  <c r="H17" i="2"/>
  <c r="H18" i="2" s="1"/>
  <c r="G17" i="2"/>
  <c r="G18" i="2" s="1"/>
  <c r="F17" i="2"/>
  <c r="F18" i="2" s="1"/>
  <c r="E17" i="2"/>
  <c r="E18" i="2" s="1"/>
  <c r="D17" i="2"/>
  <c r="D18" i="2" s="1"/>
  <c r="C17" i="2"/>
  <c r="C18" i="2" s="1"/>
  <c r="B17" i="2"/>
  <c r="B18" i="2" s="1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1" i="2" l="1"/>
  <c r="O32" i="2" s="1"/>
  <c r="N27" i="2"/>
  <c r="O27" i="2" s="1"/>
  <c r="N30" i="2"/>
  <c r="N29" i="2"/>
  <c r="N23" i="2"/>
  <c r="O23" i="2" s="1"/>
  <c r="N28" i="2"/>
  <c r="O5" i="2"/>
  <c r="O9" i="2"/>
  <c r="O12" i="2"/>
  <c r="O16" i="2"/>
  <c r="O7" i="2"/>
  <c r="O11" i="2"/>
  <c r="O15" i="2"/>
  <c r="N17" i="2"/>
  <c r="N18" i="2" s="1"/>
  <c r="O25" i="2"/>
  <c r="O8" i="2"/>
  <c r="O14" i="2"/>
  <c r="O6" i="2"/>
  <c r="O10" i="2"/>
  <c r="O13" i="2"/>
  <c r="O31" i="2" l="1"/>
  <c r="O30" i="2"/>
  <c r="O29" i="2"/>
  <c r="O26" i="2"/>
  <c r="O24" i="2"/>
  <c r="O28" i="2"/>
</calcChain>
</file>

<file path=xl/sharedStrings.xml><?xml version="1.0" encoding="utf-8"?>
<sst xmlns="http://schemas.openxmlformats.org/spreadsheetml/2006/main" count="65" uniqueCount="42">
  <si>
    <t>구 분</t>
    <phoneticPr fontId="2" type="noConversion"/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</si>
  <si>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</si>
  <si>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</si>
  <si>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</si>
  <si>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</si>
  <si>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</si>
  <si>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</si>
  <si>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</si>
  <si>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</si>
  <si>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</si>
  <si>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  <phoneticPr fontId="2" type="noConversion"/>
  </si>
  <si>
    <t>11월</t>
  </si>
  <si>
    <t>12월</t>
  </si>
  <si>
    <t>계</t>
    <phoneticPr fontId="2" type="noConversion"/>
  </si>
  <si>
    <t>증감율</t>
    <phoneticPr fontId="2" type="noConversion"/>
  </si>
  <si>
    <t>2005년</t>
    <phoneticPr fontId="2" type="noConversion"/>
  </si>
  <si>
    <t>2006년</t>
    <phoneticPr fontId="2" type="noConversion"/>
  </si>
  <si>
    <t>2007년</t>
    <phoneticPr fontId="2" type="noConversion"/>
  </si>
  <si>
    <t>2008년</t>
    <phoneticPr fontId="2" type="noConversion"/>
  </si>
  <si>
    <t>2009년</t>
    <phoneticPr fontId="2" type="noConversion"/>
  </si>
  <si>
    <t>2010년</t>
    <phoneticPr fontId="2" type="noConversion"/>
  </si>
  <si>
    <t>2011년</t>
    <phoneticPr fontId="2" type="noConversion"/>
  </si>
  <si>
    <t>2012년</t>
    <phoneticPr fontId="2" type="noConversion"/>
  </si>
  <si>
    <t>2013년</t>
    <phoneticPr fontId="2" type="noConversion"/>
  </si>
  <si>
    <t>2014년</t>
  </si>
  <si>
    <t>2015년</t>
    <phoneticPr fontId="2" type="noConversion"/>
  </si>
  <si>
    <t>2016년</t>
    <phoneticPr fontId="2" type="noConversion"/>
  </si>
  <si>
    <t>전년대비</t>
    <phoneticPr fontId="2" type="noConversion"/>
  </si>
  <si>
    <t>%</t>
    <phoneticPr fontId="2" type="noConversion"/>
  </si>
  <si>
    <t>2017년</t>
    <phoneticPr fontId="2" type="noConversion"/>
  </si>
  <si>
    <t>(단위:천톤)</t>
    <phoneticPr fontId="2" type="noConversion"/>
  </si>
  <si>
    <t>2015년</t>
  </si>
  <si>
    <t>2016년</t>
  </si>
  <si>
    <t>2017년</t>
  </si>
  <si>
    <t>2018년</t>
  </si>
  <si>
    <t>2019년</t>
  </si>
  <si>
    <t>2020년</t>
    <phoneticPr fontId="2" type="noConversion"/>
  </si>
  <si>
    <t>-</t>
    <phoneticPr fontId="2" type="noConversion"/>
  </si>
  <si>
    <t>2021년</t>
    <phoneticPr fontId="2" type="noConversion"/>
  </si>
  <si>
    <t>2022년</t>
    <phoneticPr fontId="2" type="noConversion"/>
  </si>
  <si>
    <t>2023년</t>
    <phoneticPr fontId="2" type="noConversion"/>
  </si>
  <si>
    <t>월별 연탄소비량 (2007~2023)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</si>
</sst>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0.0%"/>
    <numFmt numFmtId="178" formatCode="#,##0_);[Red]\(#,##0\)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4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1" fontId="4" fillId="3" borderId="1" xfId="0" applyNumberFormat="1" applyFont="1" applyFill="1" applyBorder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178" fontId="8" fillId="3" borderId="1" xfId="0" applyNumberFormat="1" applyFont="1" applyFill="1" applyBorder="1" applyAlignment="1">
      <alignment horizontal="right" vertical="center"/>
    </xf>
    <xf numFmtId="177" fontId="9" fillId="3" borderId="1" xfId="0" applyNumberFormat="1" applyFont="1" applyFill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41" fontId="9" fillId="3" borderId="1" xfId="0" applyNumberFormat="1" applyFont="1" applyFill="1" applyBorder="1" applyAlignment="1">
      <alignment horizontal="center" vertical="center"/>
    </xf>
    <xf numFmtId="41" fontId="9" fillId="3" borderId="1" xfId="1" applyFont="1" applyFill="1" applyBorder="1" applyAlignment="1">
      <alignment horizontal="center" vertical="center"/>
    </xf>
    <xf numFmtId="178" fontId="10" fillId="3" borderId="1" xfId="0" applyNumberFormat="1" applyFont="1" applyFill="1" applyBorder="1" applyAlignment="1">
      <alignment horizontal="right" vertical="center"/>
    </xf>
    <xf numFmtId="178" fontId="9" fillId="3" borderId="1" xfId="0" applyNumberFormat="1" applyFont="1" applyFill="1" applyBorder="1" applyAlignment="1">
      <alignment horizontal="right" vertical="center"/>
    </xf>
    <xf numFmtId="41" fontId="9" fillId="3" borderId="1" xfId="1" applyFont="1" applyFill="1" applyBorder="1" applyAlignment="1">
      <alignment horizontal="right" vertical="center"/>
    </xf>
    <xf numFmtId="41" fontId="10" fillId="3" borderId="1" xfId="0" applyNumberFormat="1" applyFont="1" applyFill="1" applyBorder="1" applyAlignment="1">
      <alignment horizontal="right" vertical="center"/>
    </xf>
    <xf numFmtId="176" fontId="10" fillId="3" borderId="1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right" vertical="center"/>
    </xf>
    <xf numFmtId="176" fontId="10" fillId="3" borderId="1" xfId="0" applyNumberFormat="1" applyFont="1" applyFill="1" applyBorder="1" applyAlignment="1">
      <alignment horizontal="right" vertical="center"/>
    </xf>
    <xf numFmtId="178" fontId="9" fillId="3" borderId="1" xfId="0" applyNumberFormat="1" applyFont="1" applyFill="1" applyBorder="1">
      <alignment vertical="center"/>
    </xf>
    <xf numFmtId="178" fontId="11" fillId="3" borderId="1" xfId="0" applyNumberFormat="1" applyFont="1" applyFill="1" applyBorder="1">
      <alignment vertical="center"/>
    </xf>
    <xf numFmtId="0" fontId="12" fillId="3" borderId="0" xfId="0" applyFont="1" applyFill="1" applyAlignment="1">
      <alignment horizontal="center" vertical="center"/>
    </xf>
    <xf numFmtId="178" fontId="13" fillId="4" borderId="1" xfId="0" applyNumberFormat="1" applyFont="1" applyFill="1" applyBorder="1">
      <alignment vertical="center"/>
    </xf>
    <xf numFmtId="178" fontId="12" fillId="4" borderId="1" xfId="0" applyNumberFormat="1" applyFont="1" applyFill="1" applyBorder="1">
      <alignment vertical="center"/>
    </xf>
    <xf numFmtId="178" fontId="13" fillId="3" borderId="1" xfId="0" applyNumberFormat="1" applyFont="1" applyFill="1" applyBorder="1">
      <alignment vertical="center"/>
    </xf>
    <xf numFmtId="0" fontId="9" fillId="3" borderId="1" xfId="0" applyFont="1" applyFill="1" applyBorder="1" applyAlignment="1">
      <alignment horizontal="center" vertical="center"/>
    </xf>
    <xf numFmtId="177" fontId="9" fillId="3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1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7" fontId="9" fillId="2" borderId="4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0" fontId="3" fillId="0" borderId="0" xfId="0" applyFont="1">
      <alignment vertical="center"/>
    </xf>
    <xf numFmtId="176" fontId="4" fillId="3" borderId="3" xfId="0" applyNumberFormat="1" applyFont="1" applyFill="1" applyBorder="1" applyAlignment="1">
      <alignment horizontal="center"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4" fillId="3" borderId="1" xfId="0" applyFont="1" applyFill="1" applyBorder="1" applyAlignment="1">
      <alignment horizontal="center" vertical="center"/>
    </xf>
    <xf numFmtId="177" fontId="3" fillId="0" borderId="1" xfId="0" applyNumberFormat="1" applyFont="1" applyBorder="1">
      <alignment vertical="center"/>
    </xf>
    <xf numFmtId="41" fontId="3" fillId="0" borderId="1" xfId="1" applyFont="1" applyBorder="1">
      <alignment vertical="center"/>
    </xf>
    <xf numFmtId="0" fontId="0" fillId="0" borderId="0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52"/>
  <sheetViews>
    <sheetView tabSelected="1" view="pageBreakPreview" zoomScaleNormal="100" zoomScaleSheetLayoutView="100" workbookViewId="0">
      <selection activeCell="L30" sqref="L30"/>
    </sheetView>
  </sheetViews>
  <sheetFormatPr defaultRowHeight="16.5"/>
  <cols>
    <col min="2" max="13" width="7.375" customWidth="1"/>
    <col min="14" max="14" width="10.875" bestFit="1" customWidth="1"/>
  </cols>
  <sheetData>
    <row r="2" spans="1:15">
      <c r="A2" s="44" t="s">
        <v>41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idden="1">
      <c r="A3" s="28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30" t="s">
        <v>10</v>
      </c>
      <c r="L3" s="29" t="s">
        <v>11</v>
      </c>
      <c r="M3" s="29" t="s">
        <v>12</v>
      </c>
      <c r="N3" s="28" t="s">
        <v>13</v>
      </c>
      <c r="O3" s="31" t="s">
        <v>14</v>
      </c>
    </row>
    <row r="4" spans="1:15" hidden="1">
      <c r="A4" s="5" t="s">
        <v>15</v>
      </c>
      <c r="B4" s="6">
        <v>213881</v>
      </c>
      <c r="C4" s="6">
        <v>166233</v>
      </c>
      <c r="D4" s="6">
        <v>161322</v>
      </c>
      <c r="E4" s="6">
        <v>83929</v>
      </c>
      <c r="F4" s="6">
        <v>53111</v>
      </c>
      <c r="G4" s="6">
        <v>40837</v>
      </c>
      <c r="H4" s="6">
        <v>31263</v>
      </c>
      <c r="I4" s="6">
        <v>81032</v>
      </c>
      <c r="J4" s="6">
        <v>167050</v>
      </c>
      <c r="K4" s="7">
        <v>294228</v>
      </c>
      <c r="L4" s="7">
        <v>354468</v>
      </c>
      <c r="M4" s="7">
        <v>362332</v>
      </c>
      <c r="N4" s="8">
        <f>SUM(B4:M4)</f>
        <v>2009686</v>
      </c>
      <c r="O4" s="9"/>
    </row>
    <row r="5" spans="1:15" hidden="1">
      <c r="A5" s="10" t="s">
        <v>16</v>
      </c>
      <c r="B5" s="11">
        <v>289936</v>
      </c>
      <c r="C5" s="11">
        <v>220267</v>
      </c>
      <c r="D5" s="11">
        <v>185979</v>
      </c>
      <c r="E5" s="11">
        <v>128268</v>
      </c>
      <c r="F5" s="11">
        <v>90460</v>
      </c>
      <c r="G5" s="11">
        <v>63023</v>
      </c>
      <c r="H5" s="11">
        <v>29345</v>
      </c>
      <c r="I5" s="11">
        <v>95951</v>
      </c>
      <c r="J5" s="11">
        <v>272353</v>
      </c>
      <c r="K5" s="12">
        <v>253220</v>
      </c>
      <c r="L5" s="12">
        <v>379233</v>
      </c>
      <c r="M5" s="12">
        <v>319385</v>
      </c>
      <c r="N5" s="13">
        <f t="shared" ref="N5:N6" si="0">SUM(B5:M5)</f>
        <v>2327420</v>
      </c>
      <c r="O5" s="9">
        <f t="shared" ref="O5:O11" si="1">(N5-N4)/N4</f>
        <v>0.15810131532985749</v>
      </c>
    </row>
    <row r="6" spans="1:15" hidden="1">
      <c r="A6" s="10" t="s">
        <v>17</v>
      </c>
      <c r="B6" s="14">
        <v>269867</v>
      </c>
      <c r="C6" s="14">
        <v>193793</v>
      </c>
      <c r="D6" s="14">
        <v>286275</v>
      </c>
      <c r="E6" s="14">
        <v>69529</v>
      </c>
      <c r="F6" s="14">
        <v>35380</v>
      </c>
      <c r="G6" s="14">
        <v>27491</v>
      </c>
      <c r="H6" s="14">
        <v>18773</v>
      </c>
      <c r="I6" s="14">
        <v>31805</v>
      </c>
      <c r="J6" s="14">
        <v>107920</v>
      </c>
      <c r="K6" s="15">
        <v>347950</v>
      </c>
      <c r="L6" s="15">
        <v>387035</v>
      </c>
      <c r="M6" s="15">
        <v>315250</v>
      </c>
      <c r="N6" s="13">
        <f t="shared" si="0"/>
        <v>2091068</v>
      </c>
      <c r="O6" s="9">
        <f t="shared" si="1"/>
        <v>-0.10155107372111609</v>
      </c>
    </row>
    <row r="7" spans="1:15" hidden="1">
      <c r="A7" s="10" t="s">
        <v>18</v>
      </c>
      <c r="B7" s="11">
        <v>323342</v>
      </c>
      <c r="C7" s="11">
        <v>293469</v>
      </c>
      <c r="D7" s="11">
        <v>412916</v>
      </c>
      <c r="E7" s="11">
        <v>50626</v>
      </c>
      <c r="F7" s="11">
        <v>29985</v>
      </c>
      <c r="G7" s="11">
        <v>42528</v>
      </c>
      <c r="H7" s="11">
        <v>38110</v>
      </c>
      <c r="I7" s="11">
        <v>55989</v>
      </c>
      <c r="J7" s="11">
        <v>127152</v>
      </c>
      <c r="K7" s="12">
        <v>268880</v>
      </c>
      <c r="L7" s="12">
        <v>340842</v>
      </c>
      <c r="M7" s="12">
        <v>305053</v>
      </c>
      <c r="N7" s="16">
        <f t="shared" ref="N7:N13" si="2">SUM(B7:M7)</f>
        <v>2288892</v>
      </c>
      <c r="O7" s="9">
        <f t="shared" si="1"/>
        <v>9.4604288334956113E-2</v>
      </c>
    </row>
    <row r="8" spans="1:15" hidden="1">
      <c r="A8" s="10" t="s">
        <v>19</v>
      </c>
      <c r="B8" s="11">
        <v>249303</v>
      </c>
      <c r="C8" s="11">
        <v>191966</v>
      </c>
      <c r="D8" s="11">
        <v>180118</v>
      </c>
      <c r="E8" s="11">
        <v>100626</v>
      </c>
      <c r="F8" s="11">
        <v>54824</v>
      </c>
      <c r="G8" s="11">
        <v>47206</v>
      </c>
      <c r="H8" s="11">
        <v>26459</v>
      </c>
      <c r="I8" s="11">
        <v>44808</v>
      </c>
      <c r="J8" s="11">
        <v>156725</v>
      </c>
      <c r="K8" s="12">
        <v>321714</v>
      </c>
      <c r="L8" s="12">
        <v>299268</v>
      </c>
      <c r="M8" s="12">
        <v>267727</v>
      </c>
      <c r="N8" s="16">
        <f t="shared" si="2"/>
        <v>1940744</v>
      </c>
      <c r="O8" s="9">
        <f t="shared" si="1"/>
        <v>-0.15210328840329732</v>
      </c>
    </row>
    <row r="9" spans="1:15" hidden="1">
      <c r="A9" s="17" t="s">
        <v>20</v>
      </c>
      <c r="B9" s="18">
        <v>234641</v>
      </c>
      <c r="C9" s="18">
        <v>167639</v>
      </c>
      <c r="D9" s="18">
        <v>159969</v>
      </c>
      <c r="E9" s="18">
        <v>125798</v>
      </c>
      <c r="F9" s="18">
        <v>63758</v>
      </c>
      <c r="G9" s="18">
        <v>46254</v>
      </c>
      <c r="H9" s="18">
        <v>42982</v>
      </c>
      <c r="I9" s="18">
        <v>61512</v>
      </c>
      <c r="J9" s="18">
        <v>113880</v>
      </c>
      <c r="K9" s="15">
        <v>300624</v>
      </c>
      <c r="L9" s="15">
        <v>311184</v>
      </c>
      <c r="M9" s="15">
        <v>230551</v>
      </c>
      <c r="N9" s="19">
        <f t="shared" si="2"/>
        <v>1858792</v>
      </c>
      <c r="O9" s="9">
        <f t="shared" si="1"/>
        <v>-4.2227104656770806E-2</v>
      </c>
    </row>
    <row r="10" spans="1:15" hidden="1">
      <c r="A10" s="10" t="s">
        <v>21</v>
      </c>
      <c r="B10" s="18">
        <v>254689</v>
      </c>
      <c r="C10" s="18">
        <v>143102</v>
      </c>
      <c r="D10" s="18">
        <v>151664</v>
      </c>
      <c r="E10" s="18">
        <v>87454</v>
      </c>
      <c r="F10" s="18">
        <v>51582</v>
      </c>
      <c r="G10" s="14">
        <v>33439</v>
      </c>
      <c r="H10" s="14">
        <v>18993</v>
      </c>
      <c r="I10" s="14">
        <v>44476</v>
      </c>
      <c r="J10" s="14">
        <v>162341</v>
      </c>
      <c r="K10" s="15">
        <v>314056</v>
      </c>
      <c r="L10" s="15">
        <v>280424</v>
      </c>
      <c r="M10" s="15">
        <v>279194</v>
      </c>
      <c r="N10" s="19">
        <f t="shared" si="2"/>
        <v>1821414</v>
      </c>
      <c r="O10" s="9">
        <f t="shared" si="1"/>
        <v>-2.0108758806794951E-2</v>
      </c>
    </row>
    <row r="11" spans="1:15" hidden="1">
      <c r="A11" s="10" t="s">
        <v>22</v>
      </c>
      <c r="B11" s="14">
        <v>205683</v>
      </c>
      <c r="C11" s="14">
        <v>193951</v>
      </c>
      <c r="D11" s="18">
        <v>139051</v>
      </c>
      <c r="E11" s="18">
        <v>78859</v>
      </c>
      <c r="F11" s="18">
        <v>36509</v>
      </c>
      <c r="G11" s="14">
        <v>29128</v>
      </c>
      <c r="H11" s="14">
        <v>16733</v>
      </c>
      <c r="I11" s="14">
        <v>29896</v>
      </c>
      <c r="J11" s="14">
        <v>121811</v>
      </c>
      <c r="K11" s="15">
        <v>316668</v>
      </c>
      <c r="L11" s="15">
        <v>374121</v>
      </c>
      <c r="M11" s="15">
        <v>290507</v>
      </c>
      <c r="N11" s="19">
        <f t="shared" si="2"/>
        <v>1832917</v>
      </c>
      <c r="O11" s="9">
        <f t="shared" si="1"/>
        <v>6.3154230724041874E-3</v>
      </c>
    </row>
    <row r="12" spans="1:15" hidden="1">
      <c r="A12" s="10" t="s">
        <v>23</v>
      </c>
      <c r="B12" s="14">
        <v>268641</v>
      </c>
      <c r="C12" s="14">
        <v>170729</v>
      </c>
      <c r="D12" s="18">
        <v>120289</v>
      </c>
      <c r="E12" s="18">
        <v>91872</v>
      </c>
      <c r="F12" s="18">
        <v>46027</v>
      </c>
      <c r="G12" s="14">
        <v>26879</v>
      </c>
      <c r="H12" s="14">
        <v>46855</v>
      </c>
      <c r="I12" s="14">
        <v>50805</v>
      </c>
      <c r="J12" s="14">
        <v>140759</v>
      </c>
      <c r="K12" s="15">
        <v>310519</v>
      </c>
      <c r="L12" s="15">
        <v>362863</v>
      </c>
      <c r="M12" s="15">
        <v>281183</v>
      </c>
      <c r="N12" s="19">
        <f>SUM(B12:M12)</f>
        <v>1917421</v>
      </c>
      <c r="O12" s="9">
        <f>(N12-N11)/N11</f>
        <v>4.6103560608581839E-2</v>
      </c>
    </row>
    <row r="13" spans="1:15" hidden="1">
      <c r="A13" s="10" t="s">
        <v>24</v>
      </c>
      <c r="B13" s="14">
        <v>201723</v>
      </c>
      <c r="C13" s="14">
        <v>142351</v>
      </c>
      <c r="D13" s="18">
        <v>103125</v>
      </c>
      <c r="E13" s="18">
        <v>54664</v>
      </c>
      <c r="F13" s="18">
        <v>34995</v>
      </c>
      <c r="G13" s="14">
        <v>21917</v>
      </c>
      <c r="H13" s="14">
        <v>17644</v>
      </c>
      <c r="I13" s="14">
        <v>36146</v>
      </c>
      <c r="J13" s="14">
        <v>135793</v>
      </c>
      <c r="K13" s="15">
        <v>263303</v>
      </c>
      <c r="L13" s="15">
        <v>318678</v>
      </c>
      <c r="M13" s="15">
        <v>298553</v>
      </c>
      <c r="N13" s="19">
        <f t="shared" si="2"/>
        <v>1628892</v>
      </c>
      <c r="O13" s="9">
        <f>(N13-N12)/N12</f>
        <v>-0.15047764679744302</v>
      </c>
    </row>
    <row r="14" spans="1:15" hidden="1">
      <c r="A14" s="10" t="s">
        <v>25</v>
      </c>
      <c r="B14" s="14">
        <v>197418</v>
      </c>
      <c r="C14" s="14">
        <v>138502</v>
      </c>
      <c r="D14" s="18">
        <v>108971</v>
      </c>
      <c r="E14" s="18">
        <v>58090</v>
      </c>
      <c r="F14" s="18">
        <v>25151</v>
      </c>
      <c r="G14" s="14">
        <v>20940</v>
      </c>
      <c r="H14" s="14">
        <v>14562</v>
      </c>
      <c r="I14" s="14">
        <v>27343</v>
      </c>
      <c r="J14" s="14">
        <v>101853</v>
      </c>
      <c r="K14" s="15">
        <v>251009</v>
      </c>
      <c r="L14" s="15">
        <v>275119</v>
      </c>
      <c r="M14" s="15">
        <v>254183</v>
      </c>
      <c r="N14" s="19">
        <f t="shared" ref="N14" si="3">SUM(B14:M14)</f>
        <v>1473141</v>
      </c>
      <c r="O14" s="9">
        <f>(N14-N13)/N13</f>
        <v>-9.5617757346711754E-2</v>
      </c>
    </row>
    <row r="15" spans="1:15" hidden="1">
      <c r="A15" s="10" t="s">
        <v>26</v>
      </c>
      <c r="B15" s="20">
        <v>169866</v>
      </c>
      <c r="C15" s="20">
        <v>126223</v>
      </c>
      <c r="D15" s="20">
        <v>90037</v>
      </c>
      <c r="E15" s="20">
        <v>38883</v>
      </c>
      <c r="F15" s="20">
        <v>23895</v>
      </c>
      <c r="G15" s="20">
        <v>20611</v>
      </c>
      <c r="H15" s="20">
        <v>14061</v>
      </c>
      <c r="I15" s="20">
        <v>36454</v>
      </c>
      <c r="J15" s="20">
        <v>92818</v>
      </c>
      <c r="K15" s="20">
        <v>194935</v>
      </c>
      <c r="L15" s="14">
        <v>253376</v>
      </c>
      <c r="M15" s="14">
        <v>194307</v>
      </c>
      <c r="N15" s="13">
        <f>SUM(B15:M15)</f>
        <v>1255466</v>
      </c>
      <c r="O15" s="9">
        <f>(N15-N14)/N14</f>
        <v>-0.14776250202797966</v>
      </c>
    </row>
    <row r="16" spans="1:15" hidden="1">
      <c r="A16" s="22" t="s">
        <v>29</v>
      </c>
      <c r="B16" s="23">
        <v>126760</v>
      </c>
      <c r="C16" s="23">
        <v>112764</v>
      </c>
      <c r="D16" s="23">
        <v>78329</v>
      </c>
      <c r="E16" s="23">
        <v>36321</v>
      </c>
      <c r="F16" s="23">
        <v>17845</v>
      </c>
      <c r="G16" s="23">
        <v>13988</v>
      </c>
      <c r="H16" s="23">
        <v>7491</v>
      </c>
      <c r="I16" s="23">
        <v>17827</v>
      </c>
      <c r="J16" s="23">
        <v>105014</v>
      </c>
      <c r="K16" s="23">
        <v>166944</v>
      </c>
      <c r="L16" s="24">
        <v>247040</v>
      </c>
      <c r="M16" s="21">
        <v>130000</v>
      </c>
      <c r="N16" s="25">
        <f>SUM(B16:M16)</f>
        <v>1060323</v>
      </c>
      <c r="O16" s="9">
        <f>(N16-N15)/N15</f>
        <v>-0.15543471507790732</v>
      </c>
    </row>
    <row r="17" spans="1:17" hidden="1">
      <c r="A17" s="26" t="s">
        <v>27</v>
      </c>
      <c r="B17" s="20">
        <f t="shared" ref="B17:N17" si="4">B15-B16</f>
        <v>43106</v>
      </c>
      <c r="C17" s="20">
        <f t="shared" si="4"/>
        <v>13459</v>
      </c>
      <c r="D17" s="20">
        <f t="shared" si="4"/>
        <v>11708</v>
      </c>
      <c r="E17" s="20">
        <f t="shared" si="4"/>
        <v>2562</v>
      </c>
      <c r="F17" s="20">
        <f t="shared" si="4"/>
        <v>6050</v>
      </c>
      <c r="G17" s="20">
        <f t="shared" si="4"/>
        <v>6623</v>
      </c>
      <c r="H17" s="20">
        <f t="shared" si="4"/>
        <v>6570</v>
      </c>
      <c r="I17" s="20">
        <f t="shared" si="4"/>
        <v>18627</v>
      </c>
      <c r="J17" s="20">
        <f t="shared" si="4"/>
        <v>-12196</v>
      </c>
      <c r="K17" s="20">
        <f t="shared" si="4"/>
        <v>27991</v>
      </c>
      <c r="L17" s="20">
        <f t="shared" si="4"/>
        <v>6336</v>
      </c>
      <c r="M17" s="20">
        <f t="shared" si="4"/>
        <v>64307</v>
      </c>
      <c r="N17" s="20">
        <f t="shared" si="4"/>
        <v>195143</v>
      </c>
      <c r="O17" s="9"/>
    </row>
    <row r="18" spans="1:17" hidden="1">
      <c r="A18" s="27" t="s">
        <v>28</v>
      </c>
      <c r="B18" s="9">
        <f t="shared" ref="B18:N18" si="5">B17/B15</f>
        <v>0.2537647322006758</v>
      </c>
      <c r="C18" s="9">
        <f t="shared" si="5"/>
        <v>0.10662874436513155</v>
      </c>
      <c r="D18" s="9">
        <f t="shared" si="5"/>
        <v>0.1300354298788276</v>
      </c>
      <c r="E18" s="9">
        <f t="shared" si="5"/>
        <v>6.5889977625183241E-2</v>
      </c>
      <c r="F18" s="9">
        <f t="shared" si="5"/>
        <v>0.25319104415149613</v>
      </c>
      <c r="G18" s="9">
        <f t="shared" si="5"/>
        <v>0.32133326864295764</v>
      </c>
      <c r="H18" s="9">
        <f t="shared" si="5"/>
        <v>0.46724983998293151</v>
      </c>
      <c r="I18" s="9">
        <f t="shared" si="5"/>
        <v>0.51097273275909361</v>
      </c>
      <c r="J18" s="9">
        <f t="shared" si="5"/>
        <v>-0.13139692732013186</v>
      </c>
      <c r="K18" s="9">
        <f t="shared" si="5"/>
        <v>0.14359145356144357</v>
      </c>
      <c r="L18" s="9">
        <f t="shared" si="5"/>
        <v>2.5006314725940892E-2</v>
      </c>
      <c r="M18" s="9">
        <f t="shared" si="5"/>
        <v>0.33095565265276083</v>
      </c>
      <c r="N18" s="9">
        <f t="shared" si="5"/>
        <v>0.15543471507790732</v>
      </c>
      <c r="O18" s="9"/>
    </row>
    <row r="19" spans="1:17">
      <c r="O19" t="s">
        <v>30</v>
      </c>
    </row>
    <row r="20" spans="1:17">
      <c r="A20" s="32" t="s">
        <v>0</v>
      </c>
      <c r="B20" s="3" t="s">
        <v>1</v>
      </c>
      <c r="C20" s="3" t="s">
        <v>2</v>
      </c>
      <c r="D20" s="3" t="s">
        <v>3</v>
      </c>
      <c r="E20" s="3" t="s">
        <v>4</v>
      </c>
      <c r="F20" s="3" t="s">
        <v>5</v>
      </c>
      <c r="G20" s="3" t="s">
        <v>6</v>
      </c>
      <c r="H20" s="3" t="s">
        <v>7</v>
      </c>
      <c r="I20" s="3" t="s">
        <v>8</v>
      </c>
      <c r="J20" s="3" t="s">
        <v>9</v>
      </c>
      <c r="K20" s="4" t="s">
        <v>10</v>
      </c>
      <c r="L20" s="3" t="s">
        <v>11</v>
      </c>
      <c r="M20" s="3" t="s">
        <v>12</v>
      </c>
      <c r="N20" s="4" t="s">
        <v>13</v>
      </c>
      <c r="O20" s="33" t="s">
        <v>14</v>
      </c>
    </row>
    <row r="21" spans="1:17" ht="18.2" customHeight="1">
      <c r="A21" s="34" t="s">
        <v>17</v>
      </c>
      <c r="B21" s="35">
        <v>270</v>
      </c>
      <c r="C21" s="35">
        <v>194</v>
      </c>
      <c r="D21" s="35">
        <v>286</v>
      </c>
      <c r="E21" s="35">
        <v>70</v>
      </c>
      <c r="F21" s="35">
        <v>35</v>
      </c>
      <c r="G21" s="35">
        <v>27</v>
      </c>
      <c r="H21" s="35">
        <v>19</v>
      </c>
      <c r="I21" s="35">
        <v>32</v>
      </c>
      <c r="J21" s="35">
        <v>108</v>
      </c>
      <c r="K21" s="35">
        <v>348</v>
      </c>
      <c r="L21" s="35">
        <v>398</v>
      </c>
      <c r="M21" s="35">
        <v>304</v>
      </c>
      <c r="N21" s="35">
        <f>SUM(B21:M21)</f>
        <v>2091</v>
      </c>
      <c r="O21" s="36" t="s">
        <v>37</v>
      </c>
      <c r="P21" s="37"/>
      <c r="Q21" s="37"/>
    </row>
    <row r="22" spans="1:17" ht="18.2" customHeight="1">
      <c r="A22" s="34" t="s">
        <v>18</v>
      </c>
      <c r="B22" s="35">
        <v>323</v>
      </c>
      <c r="C22" s="35">
        <v>294</v>
      </c>
      <c r="D22" s="35">
        <v>413</v>
      </c>
      <c r="E22" s="35">
        <v>51</v>
      </c>
      <c r="F22" s="35">
        <v>30</v>
      </c>
      <c r="G22" s="35">
        <v>43</v>
      </c>
      <c r="H22" s="35">
        <v>38</v>
      </c>
      <c r="I22" s="35">
        <v>56</v>
      </c>
      <c r="J22" s="35">
        <v>127</v>
      </c>
      <c r="K22" s="35">
        <v>269</v>
      </c>
      <c r="L22" s="35">
        <v>340</v>
      </c>
      <c r="M22" s="35">
        <v>305</v>
      </c>
      <c r="N22" s="35">
        <f t="shared" ref="N22:N34" si="6">SUM(B22:M22)</f>
        <v>2289</v>
      </c>
      <c r="O22" s="36">
        <f>(N22-N21)/N21</f>
        <v>9.4691535150645628E-2</v>
      </c>
      <c r="P22" s="37"/>
      <c r="Q22" s="37"/>
    </row>
    <row r="23" spans="1:17" ht="18.2" customHeight="1">
      <c r="A23" s="34" t="s">
        <v>19</v>
      </c>
      <c r="B23" s="35">
        <v>248</v>
      </c>
      <c r="C23" s="35">
        <v>191</v>
      </c>
      <c r="D23" s="35">
        <v>178</v>
      </c>
      <c r="E23" s="35">
        <v>105</v>
      </c>
      <c r="F23" s="35">
        <f t="shared" ref="F23:M23" si="7">F8/1000</f>
        <v>54.823999999999998</v>
      </c>
      <c r="G23" s="35">
        <f t="shared" si="7"/>
        <v>47.206000000000003</v>
      </c>
      <c r="H23" s="35">
        <v>27</v>
      </c>
      <c r="I23" s="35">
        <f t="shared" si="7"/>
        <v>44.808</v>
      </c>
      <c r="J23" s="35">
        <f t="shared" si="7"/>
        <v>156.72499999999999</v>
      </c>
      <c r="K23" s="35">
        <f t="shared" si="7"/>
        <v>321.714</v>
      </c>
      <c r="L23" s="35">
        <f t="shared" si="7"/>
        <v>299.26799999999997</v>
      </c>
      <c r="M23" s="35">
        <f t="shared" si="7"/>
        <v>267.72699999999998</v>
      </c>
      <c r="N23" s="35">
        <f t="shared" si="6"/>
        <v>1941.2719999999999</v>
      </c>
      <c r="O23" s="36">
        <f t="shared" ref="O23:O31" si="8">(N23-N22)/N22</f>
        <v>-0.15191262560069901</v>
      </c>
      <c r="P23" s="37"/>
      <c r="Q23" s="37"/>
    </row>
    <row r="24" spans="1:17" ht="18.2" customHeight="1">
      <c r="A24" s="38" t="s">
        <v>20</v>
      </c>
      <c r="B24" s="35">
        <v>235</v>
      </c>
      <c r="C24" s="35">
        <v>167</v>
      </c>
      <c r="D24" s="35">
        <v>160</v>
      </c>
      <c r="E24" s="35">
        <v>126</v>
      </c>
      <c r="F24" s="35">
        <v>64</v>
      </c>
      <c r="G24" s="35">
        <v>46</v>
      </c>
      <c r="H24" s="35">
        <v>43</v>
      </c>
      <c r="I24" s="35">
        <v>61</v>
      </c>
      <c r="J24" s="35">
        <v>114</v>
      </c>
      <c r="K24" s="35">
        <v>300</v>
      </c>
      <c r="L24" s="35">
        <v>311</v>
      </c>
      <c r="M24" s="35">
        <v>232</v>
      </c>
      <c r="N24" s="35">
        <f t="shared" si="6"/>
        <v>1859</v>
      </c>
      <c r="O24" s="36">
        <f t="shared" si="8"/>
        <v>-4.2380459822219628E-2</v>
      </c>
      <c r="P24" s="37"/>
      <c r="Q24" s="37"/>
    </row>
    <row r="25" spans="1:17" ht="18.2" customHeight="1">
      <c r="A25" s="34" t="s">
        <v>21</v>
      </c>
      <c r="B25" s="35">
        <v>255</v>
      </c>
      <c r="C25" s="35">
        <v>143</v>
      </c>
      <c r="D25" s="35">
        <v>152</v>
      </c>
      <c r="E25" s="35">
        <v>87</v>
      </c>
      <c r="F25" s="35">
        <v>52</v>
      </c>
      <c r="G25" s="35">
        <v>33</v>
      </c>
      <c r="H25" s="35">
        <v>19</v>
      </c>
      <c r="I25" s="35">
        <v>45</v>
      </c>
      <c r="J25" s="35">
        <v>162</v>
      </c>
      <c r="K25" s="35">
        <v>314</v>
      </c>
      <c r="L25" s="35">
        <v>280</v>
      </c>
      <c r="M25" s="35">
        <v>280</v>
      </c>
      <c r="N25" s="35">
        <f t="shared" si="6"/>
        <v>1822</v>
      </c>
      <c r="O25" s="36">
        <f t="shared" si="8"/>
        <v>-1.9903173749327596E-2</v>
      </c>
      <c r="P25" s="37"/>
      <c r="Q25" s="37"/>
    </row>
    <row r="26" spans="1:17" ht="18.2" customHeight="1">
      <c r="A26" s="34" t="s">
        <v>22</v>
      </c>
      <c r="B26" s="35">
        <v>205</v>
      </c>
      <c r="C26" s="35">
        <v>194</v>
      </c>
      <c r="D26" s="35">
        <v>139</v>
      </c>
      <c r="E26" s="35">
        <v>79</v>
      </c>
      <c r="F26" s="35">
        <v>37</v>
      </c>
      <c r="G26" s="35">
        <v>29</v>
      </c>
      <c r="H26" s="35">
        <v>17</v>
      </c>
      <c r="I26" s="35">
        <v>30</v>
      </c>
      <c r="J26" s="35">
        <v>123</v>
      </c>
      <c r="K26" s="35">
        <v>315</v>
      </c>
      <c r="L26" s="35">
        <v>374</v>
      </c>
      <c r="M26" s="35">
        <v>291</v>
      </c>
      <c r="N26" s="35">
        <f t="shared" si="6"/>
        <v>1833</v>
      </c>
      <c r="O26" s="36">
        <f t="shared" si="8"/>
        <v>6.0373216245883645E-3</v>
      </c>
      <c r="P26" s="37"/>
      <c r="Q26" s="37"/>
    </row>
    <row r="27" spans="1:17" ht="18.2" customHeight="1">
      <c r="A27" s="34" t="s">
        <v>23</v>
      </c>
      <c r="B27" s="35">
        <v>268</v>
      </c>
      <c r="C27" s="35">
        <f t="shared" ref="C27:M27" si="9">C12/1000</f>
        <v>170.72900000000001</v>
      </c>
      <c r="D27" s="35">
        <v>117</v>
      </c>
      <c r="E27" s="35">
        <f t="shared" si="9"/>
        <v>91.872</v>
      </c>
      <c r="F27" s="35">
        <f t="shared" si="9"/>
        <v>46.027000000000001</v>
      </c>
      <c r="G27" s="35">
        <f t="shared" si="9"/>
        <v>26.879000000000001</v>
      </c>
      <c r="H27" s="35">
        <v>51</v>
      </c>
      <c r="I27" s="35">
        <f t="shared" si="9"/>
        <v>50.805</v>
      </c>
      <c r="J27" s="35">
        <v>140</v>
      </c>
      <c r="K27" s="35">
        <v>310</v>
      </c>
      <c r="L27" s="35">
        <f t="shared" si="9"/>
        <v>362.863</v>
      </c>
      <c r="M27" s="35">
        <f t="shared" si="9"/>
        <v>281.18299999999999</v>
      </c>
      <c r="N27" s="35">
        <f t="shared" si="6"/>
        <v>1916.3579999999999</v>
      </c>
      <c r="O27" s="36">
        <f t="shared" si="8"/>
        <v>4.5476268412438597E-2</v>
      </c>
      <c r="P27" s="37"/>
      <c r="Q27" s="37"/>
    </row>
    <row r="28" spans="1:17" ht="18.2" customHeight="1">
      <c r="A28" s="34" t="s">
        <v>24</v>
      </c>
      <c r="B28" s="35">
        <f t="shared" ref="B28:M28" si="10">B13/1000</f>
        <v>201.72300000000001</v>
      </c>
      <c r="C28" s="35">
        <f t="shared" si="10"/>
        <v>142.351</v>
      </c>
      <c r="D28" s="35">
        <v>104</v>
      </c>
      <c r="E28" s="35">
        <v>54</v>
      </c>
      <c r="F28" s="35">
        <f t="shared" si="10"/>
        <v>34.994999999999997</v>
      </c>
      <c r="G28" s="35">
        <f t="shared" si="10"/>
        <v>21.917000000000002</v>
      </c>
      <c r="H28" s="35">
        <f t="shared" si="10"/>
        <v>17.643999999999998</v>
      </c>
      <c r="I28" s="35">
        <f t="shared" si="10"/>
        <v>36.146000000000001</v>
      </c>
      <c r="J28" s="35">
        <f t="shared" si="10"/>
        <v>135.79300000000001</v>
      </c>
      <c r="K28" s="35">
        <f t="shared" si="10"/>
        <v>263.303</v>
      </c>
      <c r="L28" s="35">
        <f t="shared" si="10"/>
        <v>318.678</v>
      </c>
      <c r="M28" s="35">
        <f t="shared" si="10"/>
        <v>298.553</v>
      </c>
      <c r="N28" s="35">
        <f t="shared" si="6"/>
        <v>1629.1030000000001</v>
      </c>
      <c r="O28" s="36">
        <f t="shared" si="8"/>
        <v>-0.14989631373678608</v>
      </c>
      <c r="P28" s="37"/>
      <c r="Q28" s="37"/>
    </row>
    <row r="29" spans="1:17" ht="18.2" customHeight="1">
      <c r="A29" s="34" t="s">
        <v>31</v>
      </c>
      <c r="B29" s="35">
        <f t="shared" ref="B29:M29" si="11">B14/1000</f>
        <v>197.41800000000001</v>
      </c>
      <c r="C29" s="35">
        <f t="shared" si="11"/>
        <v>138.50200000000001</v>
      </c>
      <c r="D29" s="35">
        <f t="shared" si="11"/>
        <v>108.971</v>
      </c>
      <c r="E29" s="35">
        <f t="shared" si="11"/>
        <v>58.09</v>
      </c>
      <c r="F29" s="35">
        <f t="shared" si="11"/>
        <v>25.151</v>
      </c>
      <c r="G29" s="35">
        <f t="shared" si="11"/>
        <v>20.94</v>
      </c>
      <c r="H29" s="35">
        <f t="shared" si="11"/>
        <v>14.561999999999999</v>
      </c>
      <c r="I29" s="35">
        <f t="shared" si="11"/>
        <v>27.343</v>
      </c>
      <c r="J29" s="35">
        <f t="shared" si="11"/>
        <v>101.85299999999999</v>
      </c>
      <c r="K29" s="35">
        <f t="shared" si="11"/>
        <v>251.00899999999999</v>
      </c>
      <c r="L29" s="35">
        <f t="shared" si="11"/>
        <v>275.11900000000003</v>
      </c>
      <c r="M29" s="35">
        <f t="shared" si="11"/>
        <v>254.18299999999999</v>
      </c>
      <c r="N29" s="35">
        <f t="shared" si="6"/>
        <v>1473.1410000000001</v>
      </c>
      <c r="O29" s="36">
        <f t="shared" si="8"/>
        <v>-9.5734892146168774E-2</v>
      </c>
      <c r="P29" s="37"/>
      <c r="Q29" s="37"/>
    </row>
    <row r="30" spans="1:17" ht="18.2" customHeight="1">
      <c r="A30" s="34" t="s">
        <v>32</v>
      </c>
      <c r="B30" s="35">
        <f t="shared" ref="B30:M31" si="12">B15/1000</f>
        <v>169.86600000000001</v>
      </c>
      <c r="C30" s="35">
        <f t="shared" si="12"/>
        <v>126.223</v>
      </c>
      <c r="D30" s="35">
        <f t="shared" si="12"/>
        <v>90.037000000000006</v>
      </c>
      <c r="E30" s="35">
        <f t="shared" si="12"/>
        <v>38.883000000000003</v>
      </c>
      <c r="F30" s="35">
        <f t="shared" si="12"/>
        <v>23.895</v>
      </c>
      <c r="G30" s="35">
        <f t="shared" si="12"/>
        <v>20.611000000000001</v>
      </c>
      <c r="H30" s="35">
        <f t="shared" si="12"/>
        <v>14.061</v>
      </c>
      <c r="I30" s="35">
        <f t="shared" si="12"/>
        <v>36.454000000000001</v>
      </c>
      <c r="J30" s="35">
        <f t="shared" si="12"/>
        <v>92.817999999999998</v>
      </c>
      <c r="K30" s="35">
        <f t="shared" si="12"/>
        <v>194.935</v>
      </c>
      <c r="L30" s="35">
        <f t="shared" si="12"/>
        <v>253.376</v>
      </c>
      <c r="M30" s="35">
        <f t="shared" si="12"/>
        <v>194.30699999999999</v>
      </c>
      <c r="N30" s="35">
        <f t="shared" si="6"/>
        <v>1255.4659999999999</v>
      </c>
      <c r="O30" s="36">
        <f t="shared" si="8"/>
        <v>-0.14776250202797978</v>
      </c>
      <c r="P30" s="37"/>
      <c r="Q30" s="37"/>
    </row>
    <row r="31" spans="1:17" ht="18.2" customHeight="1">
      <c r="A31" s="41" t="s">
        <v>33</v>
      </c>
      <c r="B31" s="35">
        <f t="shared" si="12"/>
        <v>126.76</v>
      </c>
      <c r="C31" s="35">
        <f t="shared" si="12"/>
        <v>112.764</v>
      </c>
      <c r="D31" s="35">
        <f t="shared" si="12"/>
        <v>78.328999999999994</v>
      </c>
      <c r="E31" s="35">
        <f t="shared" si="12"/>
        <v>36.320999999999998</v>
      </c>
      <c r="F31" s="35">
        <f t="shared" si="12"/>
        <v>17.844999999999999</v>
      </c>
      <c r="G31" s="35">
        <f t="shared" si="12"/>
        <v>13.988</v>
      </c>
      <c r="H31" s="35">
        <f t="shared" si="12"/>
        <v>7.4909999999999997</v>
      </c>
      <c r="I31" s="35">
        <f t="shared" si="12"/>
        <v>17.827000000000002</v>
      </c>
      <c r="J31" s="35">
        <f t="shared" si="12"/>
        <v>105.014</v>
      </c>
      <c r="K31" s="35">
        <f t="shared" si="12"/>
        <v>166.94399999999999</v>
      </c>
      <c r="L31" s="35">
        <f t="shared" si="12"/>
        <v>247.04</v>
      </c>
      <c r="M31" s="35">
        <v>148</v>
      </c>
      <c r="N31" s="35">
        <f t="shared" si="6"/>
        <v>1078.3229999999999</v>
      </c>
      <c r="O31" s="42">
        <f t="shared" si="8"/>
        <v>-0.14109740924883671</v>
      </c>
      <c r="P31" s="37"/>
      <c r="Q31" s="37"/>
    </row>
    <row r="32" spans="1:17" ht="18.2" customHeight="1">
      <c r="A32" s="41" t="s">
        <v>34</v>
      </c>
      <c r="B32" s="43">
        <v>119.36105999999999</v>
      </c>
      <c r="C32" s="43">
        <v>97.727999999999994</v>
      </c>
      <c r="D32" s="43">
        <v>60.567970000000003</v>
      </c>
      <c r="E32" s="43">
        <v>33.645000000000003</v>
      </c>
      <c r="F32" s="43">
        <v>20.518999999999998</v>
      </c>
      <c r="G32" s="43">
        <v>13.574999999999999</v>
      </c>
      <c r="H32" s="43">
        <v>11.238</v>
      </c>
      <c r="I32" s="43">
        <v>16.201000000000001</v>
      </c>
      <c r="J32" s="43">
        <v>65.03</v>
      </c>
      <c r="K32" s="43">
        <v>177.69200000000001</v>
      </c>
      <c r="L32" s="43">
        <v>173.536</v>
      </c>
      <c r="M32" s="43">
        <v>124.42400000000001</v>
      </c>
      <c r="N32" s="35">
        <f t="shared" si="6"/>
        <v>913.51702999999998</v>
      </c>
      <c r="O32" s="42">
        <f>(N32-N31)/N31</f>
        <v>-0.15283543984501852</v>
      </c>
      <c r="P32" s="37"/>
      <c r="Q32" s="37"/>
    </row>
    <row r="33" spans="1:17">
      <c r="A33" s="41" t="s">
        <v>35</v>
      </c>
      <c r="B33" s="43">
        <v>96</v>
      </c>
      <c r="C33" s="43">
        <v>57</v>
      </c>
      <c r="D33" s="43">
        <v>39</v>
      </c>
      <c r="E33" s="43">
        <v>28</v>
      </c>
      <c r="F33" s="43">
        <v>13</v>
      </c>
      <c r="G33" s="43">
        <v>8</v>
      </c>
      <c r="H33" s="43">
        <v>7</v>
      </c>
      <c r="I33" s="43">
        <v>12</v>
      </c>
      <c r="J33" s="43">
        <v>50</v>
      </c>
      <c r="K33" s="43">
        <v>107</v>
      </c>
      <c r="L33" s="43">
        <v>136</v>
      </c>
      <c r="M33" s="43">
        <v>91</v>
      </c>
      <c r="N33" s="35">
        <f t="shared" ref="N33" si="13">SUM(B33:M33)</f>
        <v>644</v>
      </c>
      <c r="O33" s="42">
        <f>-(N32-N33)/N32</f>
        <v>-0.29503229950732279</v>
      </c>
      <c r="P33" s="37"/>
      <c r="Q33" s="37"/>
    </row>
    <row r="34" spans="1:17">
      <c r="A34" s="41" t="s">
        <v>36</v>
      </c>
      <c r="B34" s="43">
        <v>58</v>
      </c>
      <c r="C34" s="43">
        <v>48</v>
      </c>
      <c r="D34" s="43">
        <v>38</v>
      </c>
      <c r="E34" s="43">
        <v>25</v>
      </c>
      <c r="F34" s="43">
        <v>10</v>
      </c>
      <c r="G34" s="43">
        <v>7</v>
      </c>
      <c r="H34" s="43">
        <v>5</v>
      </c>
      <c r="I34" s="43">
        <v>6</v>
      </c>
      <c r="J34" s="43">
        <v>36</v>
      </c>
      <c r="K34" s="43">
        <v>95</v>
      </c>
      <c r="L34" s="43">
        <v>85</v>
      </c>
      <c r="M34" s="43">
        <v>95</v>
      </c>
      <c r="N34" s="35">
        <f t="shared" si="6"/>
        <v>508</v>
      </c>
      <c r="O34" s="42">
        <f>-(N33-N34)/N33</f>
        <v>-0.21118012422360249</v>
      </c>
      <c r="P34" s="37"/>
      <c r="Q34" s="37"/>
    </row>
    <row r="35" spans="1:17">
      <c r="A35" s="41" t="s">
        <v>38</v>
      </c>
      <c r="B35" s="43">
        <v>55</v>
      </c>
      <c r="C35" s="43">
        <v>38</v>
      </c>
      <c r="D35" s="43">
        <v>28</v>
      </c>
      <c r="E35" s="43">
        <v>19</v>
      </c>
      <c r="F35" s="43">
        <v>7</v>
      </c>
      <c r="G35" s="43">
        <v>6</v>
      </c>
      <c r="H35" s="43">
        <v>6</v>
      </c>
      <c r="I35" s="43">
        <v>8</v>
      </c>
      <c r="J35" s="43">
        <v>32</v>
      </c>
      <c r="K35" s="43">
        <v>76</v>
      </c>
      <c r="L35" s="43">
        <v>85</v>
      </c>
      <c r="M35" s="43">
        <v>89</v>
      </c>
      <c r="N35" s="35">
        <f t="shared" ref="N35" si="14">SUM(B35:M35)</f>
        <v>449</v>
      </c>
      <c r="O35" s="42">
        <f>-(N34-N35)/N34</f>
        <v>-0.11614173228346457</v>
      </c>
      <c r="P35" s="37"/>
      <c r="Q35" s="37"/>
    </row>
    <row r="36" spans="1:17">
      <c r="A36" s="41" t="s">
        <v>39</v>
      </c>
      <c r="B36" s="43">
        <v>51</v>
      </c>
      <c r="C36" s="43">
        <v>35</v>
      </c>
      <c r="D36" s="43">
        <v>29</v>
      </c>
      <c r="E36" s="43">
        <v>17</v>
      </c>
      <c r="F36" s="43">
        <v>9</v>
      </c>
      <c r="G36" s="43">
        <v>8</v>
      </c>
      <c r="H36" s="43">
        <v>8</v>
      </c>
      <c r="I36" s="43">
        <v>9</v>
      </c>
      <c r="J36" s="43">
        <v>33</v>
      </c>
      <c r="K36" s="43">
        <v>70</v>
      </c>
      <c r="L36" s="43">
        <v>81</v>
      </c>
      <c r="M36" s="43">
        <v>75</v>
      </c>
      <c r="N36" s="35">
        <f t="shared" ref="N36" si="15">SUM(B36:M36)</f>
        <v>425</v>
      </c>
      <c r="O36" s="42">
        <f>-(N35-N36)/N35</f>
        <v>-5.3452115812917596E-2</v>
      </c>
      <c r="P36" s="37"/>
      <c r="Q36" s="37"/>
    </row>
    <row r="37" spans="1:17">
      <c r="A37" s="41" t="s">
        <v>40</v>
      </c>
      <c r="B37" s="35">
        <v>48</v>
      </c>
      <c r="C37" s="35">
        <v>41</v>
      </c>
      <c r="D37" s="35">
        <v>27</v>
      </c>
      <c r="E37" s="35">
        <v>13</v>
      </c>
      <c r="F37" s="35">
        <v>9</v>
      </c>
      <c r="G37" s="35">
        <v>5</v>
      </c>
      <c r="H37" s="35">
        <v>4</v>
      </c>
      <c r="I37" s="35">
        <v>5</v>
      </c>
      <c r="J37" s="35">
        <v>18</v>
      </c>
      <c r="K37" s="35">
        <v>77</v>
      </c>
      <c r="L37" s="35">
        <v>82</v>
      </c>
      <c r="M37" s="35">
        <v>62</v>
      </c>
      <c r="N37" s="35">
        <v>391</v>
      </c>
      <c r="O37" s="42">
        <f>-(N36-N37)/N36</f>
        <v>-0.08</v>
      </c>
      <c r="P37" s="37"/>
      <c r="Q37" s="37"/>
    </row>
    <row r="38" spans="1:17">
      <c r="A38" s="37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39"/>
      <c r="P38" s="37"/>
      <c r="Q38" s="37"/>
    </row>
    <row r="39" spans="1:17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2"/>
    </row>
    <row r="40" spans="1:17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2"/>
    </row>
    <row r="41" spans="1:17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"/>
    </row>
    <row r="42" spans="1:17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"/>
    </row>
    <row r="43" spans="1:17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2"/>
    </row>
    <row r="44" spans="1:17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"/>
    </row>
    <row r="45" spans="1:17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"/>
    </row>
    <row r="46" spans="1:17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2"/>
    </row>
    <row r="47" spans="1:17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"/>
    </row>
    <row r="48" spans="1:17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"/>
    </row>
    <row r="49" spans="2: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"/>
    </row>
    <row r="50" spans="2: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">
    <mergeCell ref="A2:O2"/>
  </mergeCells>
  <phoneticPr fontId="2" type="noConversion"/>
  <pageMargins left="0.70866141732283472" right="0.98425196850393704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연탄소비</vt:lpstr>
      <vt:lpstr>연탄소비!Print_Area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KOCOAL-IN</dc:creator>
  <cp:lastModifiedBy>상생-팀원1</cp:lastModifiedBy>
  <cp:lastPrinted>2017-12-18T03:25:51Z</cp:lastPrinted>
  <dcterms:created xsi:type="dcterms:W3CDTF">2017-12-13T05:44:21Z</dcterms:created>
  <dcterms:modified xsi:type="dcterms:W3CDTF">2024-04-01T05:46:51Z</dcterms:modified>
</cp:coreProperties>
</file>