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대한석탄공사\Desktop\"/>
    </mc:Choice>
  </mc:AlternateContent>
  <xr:revisionPtr revIDLastSave="0" documentId="8_{71920156-2102-4F3E-A97D-DF98AF23143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3" sheetId="10" r:id="rId1"/>
    <sheet name="2022" sheetId="9" r:id="rId2"/>
    <sheet name="2021" sheetId="8" r:id="rId3"/>
    <sheet name="2020" sheetId="7" r:id="rId4"/>
    <sheet name="2019" sheetId="6" r:id="rId5"/>
    <sheet name="2018" sheetId="5" r:id="rId6"/>
    <sheet name="2017" sheetId="4" r:id="rId7"/>
    <sheet name="2016" sheetId="1" r:id="rId8"/>
  </sheets>
  <externalReferences>
    <externalReference r:id="rId9"/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0" l="1"/>
  <c r="F5" i="10"/>
  <c r="F4" i="10"/>
  <c r="E6" i="10"/>
  <c r="E5" i="10"/>
  <c r="E4" i="10"/>
  <c r="D6" i="10"/>
  <c r="D5" i="10"/>
  <c r="D4" i="10"/>
  <c r="C6" i="10"/>
  <c r="C5" i="10"/>
  <c r="C4" i="10"/>
  <c r="C7" i="10" l="1"/>
  <c r="C10" i="10" s="1"/>
  <c r="G6" i="10"/>
  <c r="F7" i="10"/>
  <c r="F10" i="10" s="1"/>
  <c r="G5" i="10"/>
  <c r="G4" i="10"/>
  <c r="E7" i="10"/>
  <c r="E10" i="10" s="1"/>
  <c r="D7" i="10"/>
  <c r="D10" i="10" s="1"/>
  <c r="G7" i="10" l="1"/>
  <c r="G10" i="10" s="1"/>
  <c r="C4" i="9"/>
  <c r="C7" i="9" s="1"/>
  <c r="C10" i="9" s="1"/>
  <c r="C6" i="9"/>
  <c r="G6" i="9" s="1"/>
  <c r="C5" i="9"/>
  <c r="F6" i="9"/>
  <c r="F5" i="9"/>
  <c r="F4" i="9"/>
  <c r="F7" i="9" s="1"/>
  <c r="F10" i="9" s="1"/>
  <c r="E6" i="9"/>
  <c r="E5" i="9"/>
  <c r="E4" i="9"/>
  <c r="D6" i="9"/>
  <c r="D5" i="9"/>
  <c r="D4" i="9"/>
  <c r="D7" i="9"/>
  <c r="D10" i="9" s="1"/>
  <c r="G5" i="9"/>
  <c r="F7" i="8"/>
  <c r="F10" i="8" s="1"/>
  <c r="E7" i="8"/>
  <c r="E10" i="8" s="1"/>
  <c r="D7" i="8"/>
  <c r="D10" i="8" s="1"/>
  <c r="C7" i="8"/>
  <c r="C10" i="8" s="1"/>
  <c r="G6" i="8"/>
  <c r="G5" i="8"/>
  <c r="G4" i="8"/>
  <c r="E7" i="9" l="1"/>
  <c r="E10" i="9" s="1"/>
  <c r="G4" i="9"/>
  <c r="G7" i="9" s="1"/>
  <c r="G10" i="9" s="1"/>
  <c r="G7" i="8"/>
  <c r="G10" i="8" s="1"/>
  <c r="F7" i="7"/>
  <c r="F10" i="7" s="1"/>
  <c r="E7" i="7"/>
  <c r="E10" i="7" s="1"/>
  <c r="D7" i="7"/>
  <c r="D10" i="7" s="1"/>
  <c r="C7" i="7"/>
  <c r="C10" i="7" s="1"/>
  <c r="G6" i="7"/>
  <c r="G5" i="7"/>
  <c r="G4" i="7"/>
  <c r="G7" i="7" l="1"/>
  <c r="G10" i="7" s="1"/>
  <c r="G9" i="6"/>
  <c r="F7" i="6"/>
  <c r="F10" i="6" s="1"/>
  <c r="E7" i="6"/>
  <c r="E10" i="6" s="1"/>
  <c r="D7" i="6"/>
  <c r="D10" i="6" s="1"/>
  <c r="C7" i="6"/>
  <c r="C10" i="6" s="1"/>
  <c r="G6" i="6"/>
  <c r="G5" i="6"/>
  <c r="G4" i="6"/>
  <c r="G7" i="6" l="1"/>
  <c r="G10" i="6" s="1"/>
  <c r="G5" i="5"/>
  <c r="G6" i="5"/>
  <c r="G4" i="5"/>
  <c r="G9" i="5"/>
  <c r="F7" i="5"/>
  <c r="F10" i="5" s="1"/>
  <c r="E7" i="5"/>
  <c r="E10" i="5" s="1"/>
  <c r="D7" i="5"/>
  <c r="D10" i="5" s="1"/>
  <c r="C7" i="5"/>
  <c r="C10" i="5" s="1"/>
  <c r="G7" i="5" l="1"/>
  <c r="G10" i="5" s="1"/>
  <c r="G9" i="4"/>
  <c r="F7" i="4"/>
  <c r="F10" i="4" s="1"/>
  <c r="E7" i="4"/>
  <c r="E10" i="4" s="1"/>
  <c r="D7" i="4"/>
  <c r="D10" i="4" s="1"/>
  <c r="G7" i="4"/>
  <c r="G10" i="4" l="1"/>
  <c r="C7" i="4"/>
  <c r="C10" i="4" s="1"/>
  <c r="F6" i="1"/>
  <c r="F5" i="1"/>
  <c r="F4" i="1"/>
  <c r="E6" i="1"/>
  <c r="E5" i="1"/>
  <c r="E4" i="1"/>
  <c r="D6" i="1"/>
  <c r="D5" i="1"/>
  <c r="D4" i="1"/>
  <c r="C6" i="1"/>
  <c r="C5" i="1"/>
  <c r="C4" i="1"/>
  <c r="G4" i="1" l="1"/>
  <c r="G6" i="1"/>
  <c r="G5" i="1"/>
  <c r="D7" i="1"/>
  <c r="D10" i="1" s="1"/>
  <c r="E7" i="1"/>
  <c r="E10" i="1" s="1"/>
  <c r="F7" i="1"/>
  <c r="F10" i="1" s="1"/>
  <c r="C7" i="1"/>
  <c r="C10" i="1" s="1"/>
  <c r="G9" i="1"/>
  <c r="G7" i="1" l="1"/>
  <c r="G10" i="1" s="1"/>
</calcChain>
</file>

<file path=xl/sharedStrings.xml><?xml version="1.0" encoding="utf-8"?>
<sst xmlns="http://schemas.openxmlformats.org/spreadsheetml/2006/main" count="144" uniqueCount="25">
  <si>
    <t>비  고</t>
    <phoneticPr fontId="1" type="noConversion"/>
  </si>
  <si>
    <t>구   분</t>
    <phoneticPr fontId="1" type="noConversion"/>
  </si>
  <si>
    <t>합   계</t>
    <phoneticPr fontId="1" type="noConversion"/>
  </si>
  <si>
    <t>1/4분기</t>
    <phoneticPr fontId="1" type="noConversion"/>
  </si>
  <si>
    <t>2/4분기</t>
    <phoneticPr fontId="1" type="noConversion"/>
  </si>
  <si>
    <t>3/4분기</t>
    <phoneticPr fontId="1" type="noConversion"/>
  </si>
  <si>
    <t>4/4분기</t>
    <phoneticPr fontId="1" type="noConversion"/>
  </si>
  <si>
    <t>장성광업소</t>
    <phoneticPr fontId="1" type="noConversion"/>
  </si>
  <si>
    <t>도계광업소</t>
    <phoneticPr fontId="1" type="noConversion"/>
  </si>
  <si>
    <t>화순광업소</t>
    <phoneticPr fontId="1" type="noConversion"/>
  </si>
  <si>
    <t xml:space="preserve"> * 위 공급량은 연탄용 공급량으로 발전용 및 산업용 공급실적은 없음</t>
    <phoneticPr fontId="1" type="noConversion"/>
  </si>
  <si>
    <t>생산탄</t>
    <phoneticPr fontId="1" type="noConversion"/>
  </si>
  <si>
    <t>수  입  탄</t>
    <phoneticPr fontId="1" type="noConversion"/>
  </si>
  <si>
    <t>소  계</t>
    <phoneticPr fontId="1" type="noConversion"/>
  </si>
  <si>
    <t>합       계</t>
    <phoneticPr fontId="1" type="noConversion"/>
  </si>
  <si>
    <t>(단위 : 톤)</t>
    <phoneticPr fontId="1" type="noConversion"/>
  </si>
  <si>
    <t>2016년 대한석탄공사 무연탄 공급현황</t>
    <phoneticPr fontId="1" type="noConversion"/>
  </si>
  <si>
    <t>2017년 대한석탄공사 무연탄 공급현황</t>
    <phoneticPr fontId="1" type="noConversion"/>
  </si>
  <si>
    <t>(단위 : 톤)</t>
    <phoneticPr fontId="1" type="noConversion"/>
  </si>
  <si>
    <t>2018년 대한석탄공사 무연탄 공급현황</t>
    <phoneticPr fontId="1" type="noConversion"/>
  </si>
  <si>
    <t>2019년 대한석탄공사 무연탄 공급현황</t>
    <phoneticPr fontId="1" type="noConversion"/>
  </si>
  <si>
    <t>2020년 대한석탄공사 무연탄 공급현황</t>
    <phoneticPr fontId="1" type="noConversion"/>
  </si>
  <si>
    <t>2021년 대한석탄공사 무연탄 공급현황</t>
    <phoneticPr fontId="1" type="noConversion"/>
  </si>
  <si>
    <t>2022년 대한석탄공사 무연탄 공급현황</t>
    <phoneticPr fontId="1" type="noConversion"/>
  </si>
  <si>
    <t>2023년 대한석탄공사 무연탄 공급현황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</si>
</sst>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2"/>
      <color theme="1"/>
      <name val="HY울릉도M"/>
      <family val="1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CCFF66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76" fontId="4" fillId="0" borderId="6" xfId="0" applyNumberFormat="1" applyFont="1" applyBorder="1" applyAlignment="1">
      <alignment horizontal="right" vertical="center" indent="1"/>
    </xf>
    <xf numFmtId="176" fontId="3" fillId="2" borderId="9" xfId="0" applyNumberFormat="1" applyFont="1" applyFill="1" applyBorder="1" applyAlignment="1">
      <alignment horizontal="right" vertical="center" indent="1"/>
    </xf>
    <xf numFmtId="0" fontId="4" fillId="0" borderId="16" xfId="0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right" vertical="center" inden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right" vertical="center" inden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76" fontId="4" fillId="0" borderId="20" xfId="0" applyNumberFormat="1" applyFont="1" applyBorder="1" applyAlignment="1">
      <alignment horizontal="right" vertical="center" indent="1"/>
    </xf>
    <xf numFmtId="0" fontId="4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right" vertical="center" indent="1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CCFF66"/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49437;&#53444;&#44277;&#49324;\&#9734;&#9733;&#52636;&#54616;\2016%20&#52636;&#54616;\&#9733;2016&#45380;%20&#49548;&#48324;%20&#49373;&#49328;&#54032;&#47588;&#51200;&#5344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49345;&#49373;&#54801;&#47141;&#54016;\&#44256;&#44061;&#51648;&#50896;&#54016;%20&#50629;&#47924;(23.7~%20&#45209;&#54984;)\&#9734;&#49688;&#44553;&#44288;&#47144;\2023\2023&#45380;%20&#49688;&#4455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"/>
      <sheetName val="2015"/>
      <sheetName val="2014"/>
      <sheetName val="2013"/>
      <sheetName val="2012"/>
      <sheetName val="2011"/>
      <sheetName val="2010"/>
      <sheetName val="09 "/>
      <sheetName val="08"/>
      <sheetName val="07"/>
      <sheetName val="05 12"/>
      <sheetName val="06 "/>
      <sheetName val="05 12 (선출하포함)"/>
      <sheetName val="04 12"/>
      <sheetName val="03 12월"/>
      <sheetName val="00.12월"/>
      <sheetName val="Sheet2"/>
      <sheetName val="Sheet3"/>
    </sheetNames>
    <sheetDataSet>
      <sheetData sheetId="0">
        <row r="20">
          <cell r="E20">
            <v>12573</v>
          </cell>
          <cell r="F20">
            <v>26568</v>
          </cell>
          <cell r="G20">
            <v>14317</v>
          </cell>
        </row>
        <row r="21">
          <cell r="E21">
            <v>13602</v>
          </cell>
          <cell r="F21">
            <v>23333</v>
          </cell>
          <cell r="G21">
            <v>15592</v>
          </cell>
        </row>
        <row r="22">
          <cell r="E22">
            <v>14893</v>
          </cell>
          <cell r="F22">
            <v>28044</v>
          </cell>
          <cell r="G22">
            <v>11407</v>
          </cell>
        </row>
        <row r="23">
          <cell r="C23">
            <v>30224</v>
          </cell>
          <cell r="F23">
            <v>22435</v>
          </cell>
          <cell r="G23">
            <v>5832</v>
          </cell>
        </row>
        <row r="24">
          <cell r="C24">
            <v>27763</v>
          </cell>
          <cell r="F24">
            <v>22644</v>
          </cell>
          <cell r="G24">
            <v>16687</v>
          </cell>
        </row>
        <row r="25">
          <cell r="C25">
            <v>25348</v>
          </cell>
          <cell r="F25">
            <v>25461</v>
          </cell>
          <cell r="G25">
            <v>17724</v>
          </cell>
        </row>
        <row r="26">
          <cell r="C26">
            <v>37799</v>
          </cell>
          <cell r="F26">
            <v>20713</v>
          </cell>
          <cell r="G26">
            <v>8808</v>
          </cell>
        </row>
        <row r="27">
          <cell r="C27">
            <v>31193</v>
          </cell>
          <cell r="F27">
            <v>18091</v>
          </cell>
          <cell r="G27">
            <v>7420</v>
          </cell>
        </row>
        <row r="28">
          <cell r="C28">
            <v>27748</v>
          </cell>
          <cell r="F28">
            <v>8342</v>
          </cell>
          <cell r="G28">
            <v>5178</v>
          </cell>
        </row>
        <row r="29">
          <cell r="C29">
            <v>20348</v>
          </cell>
          <cell r="F29">
            <v>14169</v>
          </cell>
          <cell r="G29">
            <v>13466</v>
          </cell>
        </row>
        <row r="30">
          <cell r="C30">
            <v>40184</v>
          </cell>
          <cell r="F30">
            <v>29838</v>
          </cell>
          <cell r="G30">
            <v>21176</v>
          </cell>
        </row>
        <row r="31">
          <cell r="C31">
            <v>27354</v>
          </cell>
          <cell r="F31">
            <v>36192</v>
          </cell>
          <cell r="G31">
            <v>17740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연탄소비"/>
      <sheetName val="23년"/>
      <sheetName val="경동"/>
      <sheetName val="업체별반입"/>
      <sheetName val="월별 판매계획"/>
      <sheetName val="19년 전망"/>
      <sheetName val="동하절기_광해"/>
      <sheetName val="월"/>
    </sheetNames>
    <sheetDataSet>
      <sheetData sheetId="0" refreshError="1"/>
      <sheetData sheetId="1">
        <row r="17">
          <cell r="D17">
            <v>15303</v>
          </cell>
          <cell r="E17">
            <v>15672</v>
          </cell>
          <cell r="F17">
            <v>16509</v>
          </cell>
          <cell r="G17">
            <v>12094</v>
          </cell>
          <cell r="H17">
            <v>6928</v>
          </cell>
          <cell r="I17">
            <v>13238</v>
          </cell>
          <cell r="J17">
            <v>3835</v>
          </cell>
          <cell r="K17">
            <v>8400</v>
          </cell>
          <cell r="L17">
            <v>12554</v>
          </cell>
          <cell r="M17">
            <v>24936</v>
          </cell>
          <cell r="N17">
            <v>31147</v>
          </cell>
          <cell r="O17">
            <v>20397</v>
          </cell>
        </row>
        <row r="18">
          <cell r="D18">
            <v>9511</v>
          </cell>
          <cell r="E18">
            <v>6626</v>
          </cell>
          <cell r="F18">
            <v>15250</v>
          </cell>
          <cell r="G18">
            <v>7488</v>
          </cell>
          <cell r="H18">
            <v>2355</v>
          </cell>
          <cell r="I18">
            <v>3226</v>
          </cell>
          <cell r="J18">
            <v>919</v>
          </cell>
          <cell r="K18">
            <v>794</v>
          </cell>
          <cell r="L18">
            <v>15343</v>
          </cell>
          <cell r="M18">
            <v>9761</v>
          </cell>
          <cell r="N18">
            <v>15407</v>
          </cell>
          <cell r="O18">
            <v>13726</v>
          </cell>
        </row>
        <row r="19">
          <cell r="D19">
            <v>4950</v>
          </cell>
          <cell r="E19">
            <v>3278</v>
          </cell>
          <cell r="F19">
            <v>5349</v>
          </cell>
          <cell r="G19">
            <v>6003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4415</v>
          </cell>
          <cell r="N19">
            <v>6650</v>
          </cell>
          <cell r="O19">
            <v>4936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458A5-F967-499B-B512-BCED5407F3F0}">
  <dimension ref="A1:H11"/>
  <sheetViews>
    <sheetView tabSelected="1" workbookViewId="0">
      <selection activeCell="O4" sqref="O4"/>
    </sheetView>
  </sheetViews>
  <sheetFormatPr defaultRowHeight="16.5" x14ac:dyDescent="0.3"/>
  <cols>
    <col min="1" max="1" width="10.25" customWidth="1"/>
    <col min="2" max="2" width="15" customWidth="1"/>
    <col min="3" max="7" width="16.375" customWidth="1"/>
    <col min="8" max="9" width="15" customWidth="1"/>
  </cols>
  <sheetData>
    <row r="1" spans="1:8" ht="60.75" customHeight="1" x14ac:dyDescent="0.3">
      <c r="A1" s="28" t="s">
        <v>24</v>
      </c>
      <c r="B1" s="28"/>
      <c r="C1" s="28"/>
      <c r="D1" s="28"/>
      <c r="E1" s="28"/>
      <c r="F1" s="28"/>
      <c r="G1" s="28"/>
      <c r="H1" s="28"/>
    </row>
    <row r="2" spans="1:8" ht="25.5" customHeight="1" thickBot="1" x14ac:dyDescent="0.35">
      <c r="H2" s="1" t="s">
        <v>15</v>
      </c>
    </row>
    <row r="3" spans="1:8" ht="24" customHeight="1" x14ac:dyDescent="0.3">
      <c r="A3" s="2" t="s">
        <v>1</v>
      </c>
      <c r="B3" s="2" t="s">
        <v>1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2</v>
      </c>
      <c r="H3" s="4" t="s">
        <v>0</v>
      </c>
    </row>
    <row r="4" spans="1:8" ht="36" customHeight="1" x14ac:dyDescent="0.3">
      <c r="A4" s="29" t="s">
        <v>11</v>
      </c>
      <c r="B4" s="10" t="s">
        <v>7</v>
      </c>
      <c r="C4" s="11">
        <f>'[2]23년'!$D$17+'[2]23년'!$E$17+'[2]23년'!$F$17</f>
        <v>47484</v>
      </c>
      <c r="D4" s="11">
        <f>'[2]23년'!$G$17+'[2]23년'!$H$17+'[2]23년'!$I$17</f>
        <v>32260</v>
      </c>
      <c r="E4" s="11">
        <f>'[2]23년'!$J$17+'[2]23년'!$K$17+'[2]23년'!$L$17</f>
        <v>24789</v>
      </c>
      <c r="F4" s="11">
        <f>'[2]23년'!$M$17+'[2]23년'!$N$17+'[2]23년'!$O$17</f>
        <v>76480</v>
      </c>
      <c r="G4" s="11">
        <f>SUM(C4:F4)</f>
        <v>181013</v>
      </c>
      <c r="H4" s="12"/>
    </row>
    <row r="5" spans="1:8" ht="36" customHeight="1" x14ac:dyDescent="0.3">
      <c r="A5" s="30"/>
      <c r="B5" s="13" t="s">
        <v>8</v>
      </c>
      <c r="C5" s="14">
        <f>'[2]23년'!$D$18+'[2]23년'!$E$18+'[2]23년'!$F$18</f>
        <v>31387</v>
      </c>
      <c r="D5" s="14">
        <f>'[2]23년'!$G$18+'[2]23년'!$H$18+'[2]23년'!$I$18</f>
        <v>13069</v>
      </c>
      <c r="E5" s="14">
        <f>'[2]23년'!$J$18+'[2]23년'!$K$18+'[2]23년'!$L$18</f>
        <v>17056</v>
      </c>
      <c r="F5" s="14">
        <f>'[2]23년'!$M$18+'[2]23년'!$N$18+'[2]23년'!$O$18</f>
        <v>38894</v>
      </c>
      <c r="G5" s="11">
        <f t="shared" ref="G5:G6" si="0">SUM(C5:F5)</f>
        <v>100406</v>
      </c>
      <c r="H5" s="15"/>
    </row>
    <row r="6" spans="1:8" ht="36" customHeight="1" x14ac:dyDescent="0.3">
      <c r="A6" s="30"/>
      <c r="B6" s="16" t="s">
        <v>9</v>
      </c>
      <c r="C6" s="17">
        <f>'[2]23년'!$D$19+'[2]23년'!$E$19+'[2]23년'!$F$19</f>
        <v>13577</v>
      </c>
      <c r="D6" s="17">
        <f>'[2]23년'!$G$19+'[2]23년'!$H$19+'[2]23년'!$I$19</f>
        <v>6003</v>
      </c>
      <c r="E6" s="17">
        <f>'[2]23년'!$J$19+'[2]23년'!$K$19+'[2]23년'!$L$19</f>
        <v>0</v>
      </c>
      <c r="F6" s="17">
        <f>'[2]23년'!$M$19+'[2]23년'!$N$19+'[2]23년'!$O$19</f>
        <v>16001</v>
      </c>
      <c r="G6" s="11">
        <f t="shared" si="0"/>
        <v>35581</v>
      </c>
      <c r="H6" s="18"/>
    </row>
    <row r="7" spans="1:8" ht="36" customHeight="1" x14ac:dyDescent="0.3">
      <c r="A7" s="31"/>
      <c r="B7" s="5" t="s">
        <v>13</v>
      </c>
      <c r="C7" s="8">
        <f>C4+C5+C6</f>
        <v>92448</v>
      </c>
      <c r="D7" s="8">
        <f t="shared" ref="D7:G7" si="1">D4+D5+D6</f>
        <v>51332</v>
      </c>
      <c r="E7" s="8">
        <f t="shared" si="1"/>
        <v>41845</v>
      </c>
      <c r="F7" s="8">
        <f t="shared" si="1"/>
        <v>131375</v>
      </c>
      <c r="G7" s="8">
        <f t="shared" si="1"/>
        <v>317000</v>
      </c>
      <c r="H7" s="6"/>
    </row>
    <row r="8" spans="1:8" ht="14.25" customHeight="1" x14ac:dyDescent="0.3">
      <c r="A8" s="27"/>
      <c r="B8" s="27"/>
      <c r="C8" s="20"/>
      <c r="D8" s="20"/>
      <c r="E8" s="20"/>
      <c r="F8" s="20"/>
      <c r="G8" s="20"/>
      <c r="H8" s="27"/>
    </row>
    <row r="9" spans="1:8" ht="36" customHeight="1" x14ac:dyDescent="0.3">
      <c r="A9" s="32" t="s">
        <v>12</v>
      </c>
      <c r="B9" s="33"/>
      <c r="C9" s="8"/>
      <c r="D9" s="8"/>
      <c r="E9" s="8"/>
      <c r="F9" s="8"/>
      <c r="G9" s="8"/>
      <c r="H9" s="6"/>
    </row>
    <row r="10" spans="1:8" ht="36.75" customHeight="1" thickBot="1" x14ac:dyDescent="0.35">
      <c r="A10" s="34" t="s">
        <v>14</v>
      </c>
      <c r="B10" s="35"/>
      <c r="C10" s="9">
        <f>C7+C9</f>
        <v>92448</v>
      </c>
      <c r="D10" s="9">
        <f t="shared" ref="D10:G10" si="2">D7+D9</f>
        <v>51332</v>
      </c>
      <c r="E10" s="9">
        <f t="shared" si="2"/>
        <v>41845</v>
      </c>
      <c r="F10" s="9">
        <f t="shared" si="2"/>
        <v>131375</v>
      </c>
      <c r="G10" s="9">
        <f t="shared" si="2"/>
        <v>317000</v>
      </c>
      <c r="H10" s="7"/>
    </row>
    <row r="11" spans="1:8" ht="26.25" customHeight="1" x14ac:dyDescent="0.3">
      <c r="A11" s="36" t="s">
        <v>10</v>
      </c>
      <c r="B11" s="36"/>
      <c r="C11" s="36"/>
      <c r="D11" s="36"/>
      <c r="E11" s="36"/>
      <c r="F11" s="36"/>
      <c r="G11" s="36"/>
      <c r="H11" s="36"/>
    </row>
  </sheetData>
  <mergeCells count="5">
    <mergeCell ref="A1:H1"/>
    <mergeCell ref="A4:A7"/>
    <mergeCell ref="A9:B9"/>
    <mergeCell ref="A10:B10"/>
    <mergeCell ref="A11:H1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DD836-E261-4909-8CC3-92609C7775E6}">
  <dimension ref="A1:H11"/>
  <sheetViews>
    <sheetView workbookViewId="0">
      <selection activeCell="A11" sqref="A11:H11"/>
    </sheetView>
  </sheetViews>
  <sheetFormatPr defaultRowHeight="16.5" x14ac:dyDescent="0.3"/>
  <cols>
    <col min="1" max="1" width="10.25" customWidth="1"/>
    <col min="2" max="2" width="15" customWidth="1"/>
    <col min="3" max="7" width="16.375" customWidth="1"/>
    <col min="8" max="9" width="15" customWidth="1"/>
  </cols>
  <sheetData>
    <row r="1" spans="1:8" ht="60.75" customHeight="1" x14ac:dyDescent="0.3">
      <c r="A1" s="28" t="s">
        <v>23</v>
      </c>
      <c r="B1" s="28"/>
      <c r="C1" s="28"/>
      <c r="D1" s="28"/>
      <c r="E1" s="28"/>
      <c r="F1" s="28"/>
      <c r="G1" s="28"/>
      <c r="H1" s="28"/>
    </row>
    <row r="2" spans="1:8" ht="25.5" customHeight="1" thickBot="1" x14ac:dyDescent="0.35">
      <c r="H2" s="1" t="s">
        <v>15</v>
      </c>
    </row>
    <row r="3" spans="1:8" ht="24" customHeight="1" x14ac:dyDescent="0.3">
      <c r="A3" s="2" t="s">
        <v>1</v>
      </c>
      <c r="B3" s="2" t="s">
        <v>1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2</v>
      </c>
      <c r="H3" s="4" t="s">
        <v>0</v>
      </c>
    </row>
    <row r="4" spans="1:8" ht="36" customHeight="1" x14ac:dyDescent="0.3">
      <c r="A4" s="29" t="s">
        <v>11</v>
      </c>
      <c r="B4" s="10" t="s">
        <v>7</v>
      </c>
      <c r="C4" s="11">
        <f>14077+8907+13130</f>
        <v>36114</v>
      </c>
      <c r="D4" s="11">
        <f>11222+8511+8532</f>
        <v>28265</v>
      </c>
      <c r="E4" s="11">
        <f>9782+13422+12353</f>
        <v>35557</v>
      </c>
      <c r="F4" s="11">
        <f>16571+24044+23835</f>
        <v>64450</v>
      </c>
      <c r="G4" s="11">
        <f>SUM(C4:F4)</f>
        <v>164386</v>
      </c>
      <c r="H4" s="12"/>
    </row>
    <row r="5" spans="1:8" ht="36" customHeight="1" x14ac:dyDescent="0.3">
      <c r="A5" s="30"/>
      <c r="B5" s="13" t="s">
        <v>8</v>
      </c>
      <c r="C5" s="14">
        <f>9215+5563+4259</f>
        <v>19037</v>
      </c>
      <c r="D5" s="14">
        <f>4479+4241+3082</f>
        <v>11802</v>
      </c>
      <c r="E5" s="14">
        <f>2212+12239+5991</f>
        <v>20442</v>
      </c>
      <c r="F5" s="14">
        <f>12243+31369+18659</f>
        <v>62271</v>
      </c>
      <c r="G5" s="11">
        <f t="shared" ref="G5:G6" si="0">SUM(C5:F5)</f>
        <v>113552</v>
      </c>
      <c r="H5" s="15"/>
    </row>
    <row r="6" spans="1:8" ht="36" customHeight="1" x14ac:dyDescent="0.3">
      <c r="A6" s="30"/>
      <c r="B6" s="16" t="s">
        <v>9</v>
      </c>
      <c r="C6" s="17">
        <f>4199+5499+1091</f>
        <v>10789</v>
      </c>
      <c r="D6" s="17">
        <f>820+1372+1141</f>
        <v>3333</v>
      </c>
      <c r="E6" s="17">
        <f>438+1090+8043</f>
        <v>9571</v>
      </c>
      <c r="F6" s="17">
        <f>7267+11071+9304</f>
        <v>27642</v>
      </c>
      <c r="G6" s="11">
        <f t="shared" si="0"/>
        <v>51335</v>
      </c>
      <c r="H6" s="18"/>
    </row>
    <row r="7" spans="1:8" ht="36" customHeight="1" x14ac:dyDescent="0.3">
      <c r="A7" s="31"/>
      <c r="B7" s="5" t="s">
        <v>13</v>
      </c>
      <c r="C7" s="8">
        <f>C4+C5+C6</f>
        <v>65940</v>
      </c>
      <c r="D7" s="8">
        <f t="shared" ref="D7:G7" si="1">D4+D5+D6</f>
        <v>43400</v>
      </c>
      <c r="E7" s="8">
        <f t="shared" si="1"/>
        <v>65570</v>
      </c>
      <c r="F7" s="8">
        <f t="shared" si="1"/>
        <v>154363</v>
      </c>
      <c r="G7" s="8">
        <f t="shared" si="1"/>
        <v>329273</v>
      </c>
      <c r="H7" s="6"/>
    </row>
    <row r="8" spans="1:8" ht="14.25" customHeight="1" x14ac:dyDescent="0.3">
      <c r="A8" s="26"/>
      <c r="B8" s="26"/>
      <c r="C8" s="20"/>
      <c r="D8" s="20"/>
      <c r="E8" s="20"/>
      <c r="F8" s="20"/>
      <c r="G8" s="20"/>
      <c r="H8" s="26"/>
    </row>
    <row r="9" spans="1:8" ht="36" customHeight="1" x14ac:dyDescent="0.3">
      <c r="A9" s="32" t="s">
        <v>12</v>
      </c>
      <c r="B9" s="33"/>
      <c r="C9" s="8"/>
      <c r="D9" s="8"/>
      <c r="E9" s="8"/>
      <c r="F9" s="8"/>
      <c r="G9" s="8"/>
      <c r="H9" s="6"/>
    </row>
    <row r="10" spans="1:8" ht="36.75" customHeight="1" thickBot="1" x14ac:dyDescent="0.35">
      <c r="A10" s="34" t="s">
        <v>14</v>
      </c>
      <c r="B10" s="35"/>
      <c r="C10" s="9">
        <f>C7+C9</f>
        <v>65940</v>
      </c>
      <c r="D10" s="9">
        <f t="shared" ref="D10:G10" si="2">D7+D9</f>
        <v>43400</v>
      </c>
      <c r="E10" s="9">
        <f t="shared" si="2"/>
        <v>65570</v>
      </c>
      <c r="F10" s="9">
        <f t="shared" si="2"/>
        <v>154363</v>
      </c>
      <c r="G10" s="9">
        <f t="shared" si="2"/>
        <v>329273</v>
      </c>
      <c r="H10" s="7"/>
    </row>
    <row r="11" spans="1:8" ht="26.25" customHeight="1" x14ac:dyDescent="0.3">
      <c r="A11" s="36" t="s">
        <v>10</v>
      </c>
      <c r="B11" s="36"/>
      <c r="C11" s="36"/>
      <c r="D11" s="36"/>
      <c r="E11" s="36"/>
      <c r="F11" s="36"/>
      <c r="G11" s="36"/>
      <c r="H11" s="36"/>
    </row>
  </sheetData>
  <mergeCells count="5">
    <mergeCell ref="A1:H1"/>
    <mergeCell ref="A4:A7"/>
    <mergeCell ref="A9:B9"/>
    <mergeCell ref="A10:B10"/>
    <mergeCell ref="A11:H1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2451F-8A63-41D4-AD59-65234E0E99C3}">
  <dimension ref="A1:H11"/>
  <sheetViews>
    <sheetView workbookViewId="0">
      <selection sqref="A1:H1"/>
    </sheetView>
  </sheetViews>
  <sheetFormatPr defaultRowHeight="16.5" x14ac:dyDescent="0.3"/>
  <cols>
    <col min="1" max="1" width="10.25" customWidth="1"/>
    <col min="2" max="2" width="15" customWidth="1"/>
    <col min="3" max="7" width="16.375" customWidth="1"/>
    <col min="8" max="9" width="15" customWidth="1"/>
  </cols>
  <sheetData>
    <row r="1" spans="1:8" ht="60.75" customHeight="1" x14ac:dyDescent="0.3">
      <c r="A1" s="28" t="s">
        <v>22</v>
      </c>
      <c r="B1" s="28"/>
      <c r="C1" s="28"/>
      <c r="D1" s="28"/>
      <c r="E1" s="28"/>
      <c r="F1" s="28"/>
      <c r="G1" s="28"/>
      <c r="H1" s="28"/>
    </row>
    <row r="2" spans="1:8" ht="25.5" customHeight="1" thickBot="1" x14ac:dyDescent="0.35">
      <c r="H2" s="1" t="s">
        <v>15</v>
      </c>
    </row>
    <row r="3" spans="1:8" ht="24" customHeight="1" x14ac:dyDescent="0.3">
      <c r="A3" s="2" t="s">
        <v>1</v>
      </c>
      <c r="B3" s="2" t="s">
        <v>1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2</v>
      </c>
      <c r="H3" s="4" t="s">
        <v>0</v>
      </c>
    </row>
    <row r="4" spans="1:8" ht="36" customHeight="1" x14ac:dyDescent="0.3">
      <c r="A4" s="29" t="s">
        <v>11</v>
      </c>
      <c r="B4" s="10" t="s">
        <v>7</v>
      </c>
      <c r="C4" s="11">
        <v>18436</v>
      </c>
      <c r="D4" s="11">
        <v>12832</v>
      </c>
      <c r="E4" s="11">
        <v>21478</v>
      </c>
      <c r="F4" s="11">
        <v>77680</v>
      </c>
      <c r="G4" s="11">
        <f>SUM(C4:F4)</f>
        <v>130426</v>
      </c>
      <c r="H4" s="12"/>
    </row>
    <row r="5" spans="1:8" ht="36" customHeight="1" x14ac:dyDescent="0.3">
      <c r="A5" s="30"/>
      <c r="B5" s="13" t="s">
        <v>8</v>
      </c>
      <c r="C5" s="14">
        <v>5907</v>
      </c>
      <c r="D5" s="14">
        <v>1756</v>
      </c>
      <c r="E5" s="14">
        <v>8938</v>
      </c>
      <c r="F5" s="14">
        <v>46130</v>
      </c>
      <c r="G5" s="11">
        <f t="shared" ref="G5:G6" si="0">SUM(C5:F5)</f>
        <v>62731</v>
      </c>
      <c r="H5" s="15"/>
    </row>
    <row r="6" spans="1:8" ht="36" customHeight="1" x14ac:dyDescent="0.3">
      <c r="A6" s="30"/>
      <c r="B6" s="16" t="s">
        <v>9</v>
      </c>
      <c r="C6" s="17">
        <v>9731</v>
      </c>
      <c r="D6" s="17">
        <v>4366</v>
      </c>
      <c r="E6" s="17">
        <v>3069</v>
      </c>
      <c r="F6" s="17">
        <v>28542</v>
      </c>
      <c r="G6" s="11">
        <f t="shared" si="0"/>
        <v>45708</v>
      </c>
      <c r="H6" s="18"/>
    </row>
    <row r="7" spans="1:8" ht="36" customHeight="1" x14ac:dyDescent="0.3">
      <c r="A7" s="31"/>
      <c r="B7" s="5" t="s">
        <v>13</v>
      </c>
      <c r="C7" s="8">
        <f>C4+C5+C6</f>
        <v>34074</v>
      </c>
      <c r="D7" s="8">
        <f t="shared" ref="D7:G7" si="1">D4+D5+D6</f>
        <v>18954</v>
      </c>
      <c r="E7" s="8">
        <f t="shared" si="1"/>
        <v>33485</v>
      </c>
      <c r="F7" s="8">
        <f t="shared" si="1"/>
        <v>152352</v>
      </c>
      <c r="G7" s="8">
        <f t="shared" si="1"/>
        <v>238865</v>
      </c>
      <c r="H7" s="6"/>
    </row>
    <row r="8" spans="1:8" ht="14.25" customHeight="1" x14ac:dyDescent="0.3">
      <c r="A8" s="25"/>
      <c r="B8" s="25"/>
      <c r="C8" s="20"/>
      <c r="D8" s="20"/>
      <c r="E8" s="20"/>
      <c r="F8" s="20"/>
      <c r="G8" s="20"/>
      <c r="H8" s="25"/>
    </row>
    <row r="9" spans="1:8" ht="36" customHeight="1" x14ac:dyDescent="0.3">
      <c r="A9" s="32" t="s">
        <v>12</v>
      </c>
      <c r="B9" s="33"/>
      <c r="C9" s="8"/>
      <c r="D9" s="8"/>
      <c r="E9" s="8"/>
      <c r="F9" s="8"/>
      <c r="G9" s="8"/>
      <c r="H9" s="6"/>
    </row>
    <row r="10" spans="1:8" ht="36.75" customHeight="1" thickBot="1" x14ac:dyDescent="0.35">
      <c r="A10" s="34" t="s">
        <v>14</v>
      </c>
      <c r="B10" s="35"/>
      <c r="C10" s="9">
        <f>C7+C9</f>
        <v>34074</v>
      </c>
      <c r="D10" s="9">
        <f t="shared" ref="D10:G10" si="2">D7+D9</f>
        <v>18954</v>
      </c>
      <c r="E10" s="9">
        <f t="shared" si="2"/>
        <v>33485</v>
      </c>
      <c r="F10" s="9">
        <f t="shared" si="2"/>
        <v>152352</v>
      </c>
      <c r="G10" s="9">
        <f t="shared" si="2"/>
        <v>238865</v>
      </c>
      <c r="H10" s="7"/>
    </row>
    <row r="11" spans="1:8" ht="26.25" customHeight="1" x14ac:dyDescent="0.3">
      <c r="A11" s="36" t="s">
        <v>10</v>
      </c>
      <c r="B11" s="36"/>
      <c r="C11" s="36"/>
      <c r="D11" s="36"/>
      <c r="E11" s="36"/>
      <c r="F11" s="36"/>
      <c r="G11" s="36"/>
      <c r="H11" s="36"/>
    </row>
  </sheetData>
  <mergeCells count="5">
    <mergeCell ref="A1:H1"/>
    <mergeCell ref="A4:A7"/>
    <mergeCell ref="A9:B9"/>
    <mergeCell ref="A10:B10"/>
    <mergeCell ref="A11:H1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1ABB1-10D0-4AD5-9ADA-15F226E66897}">
  <dimension ref="A1:H11"/>
  <sheetViews>
    <sheetView workbookViewId="0">
      <selection sqref="A1:H1"/>
    </sheetView>
  </sheetViews>
  <sheetFormatPr defaultRowHeight="16.5" x14ac:dyDescent="0.3"/>
  <cols>
    <col min="1" max="1" width="10.25" customWidth="1"/>
    <col min="2" max="2" width="15" customWidth="1"/>
    <col min="3" max="7" width="16.375" customWidth="1"/>
    <col min="8" max="9" width="15" customWidth="1"/>
  </cols>
  <sheetData>
    <row r="1" spans="1:8" ht="60.75" customHeight="1" x14ac:dyDescent="0.3">
      <c r="A1" s="28" t="s">
        <v>21</v>
      </c>
      <c r="B1" s="28"/>
      <c r="C1" s="28"/>
      <c r="D1" s="28"/>
      <c r="E1" s="28"/>
      <c r="F1" s="28"/>
      <c r="G1" s="28"/>
      <c r="H1" s="28"/>
    </row>
    <row r="2" spans="1:8" ht="25.5" customHeight="1" thickBot="1" x14ac:dyDescent="0.35">
      <c r="H2" s="1" t="s">
        <v>15</v>
      </c>
    </row>
    <row r="3" spans="1:8" ht="24" customHeight="1" x14ac:dyDescent="0.3">
      <c r="A3" s="2" t="s">
        <v>1</v>
      </c>
      <c r="B3" s="2" t="s">
        <v>1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2</v>
      </c>
      <c r="H3" s="4" t="s">
        <v>0</v>
      </c>
    </row>
    <row r="4" spans="1:8" ht="36" customHeight="1" x14ac:dyDescent="0.3">
      <c r="A4" s="29" t="s">
        <v>11</v>
      </c>
      <c r="B4" s="10" t="s">
        <v>7</v>
      </c>
      <c r="C4" s="11">
        <v>13143</v>
      </c>
      <c r="D4" s="11">
        <v>23045</v>
      </c>
      <c r="E4" s="11">
        <v>13345</v>
      </c>
      <c r="F4" s="11">
        <v>42745</v>
      </c>
      <c r="G4" s="11">
        <f>SUM(C4:F4)</f>
        <v>92278</v>
      </c>
      <c r="H4" s="12"/>
    </row>
    <row r="5" spans="1:8" ht="36" customHeight="1" x14ac:dyDescent="0.3">
      <c r="A5" s="30"/>
      <c r="B5" s="13" t="s">
        <v>8</v>
      </c>
      <c r="C5" s="14">
        <v>6795</v>
      </c>
      <c r="D5" s="14">
        <v>4201</v>
      </c>
      <c r="E5" s="14">
        <v>635</v>
      </c>
      <c r="F5" s="14">
        <v>24864</v>
      </c>
      <c r="G5" s="11">
        <f t="shared" ref="G5:G6" si="0">SUM(C5:F5)</f>
        <v>36495</v>
      </c>
      <c r="H5" s="15"/>
    </row>
    <row r="6" spans="1:8" ht="36" customHeight="1" x14ac:dyDescent="0.3">
      <c r="A6" s="30"/>
      <c r="B6" s="16" t="s">
        <v>9</v>
      </c>
      <c r="C6" s="17">
        <v>6544</v>
      </c>
      <c r="D6" s="17">
        <v>12912</v>
      </c>
      <c r="E6" s="17">
        <v>3825</v>
      </c>
      <c r="F6" s="17">
        <v>24413</v>
      </c>
      <c r="G6" s="11">
        <f t="shared" si="0"/>
        <v>47694</v>
      </c>
      <c r="H6" s="18"/>
    </row>
    <row r="7" spans="1:8" ht="36" customHeight="1" x14ac:dyDescent="0.3">
      <c r="A7" s="31"/>
      <c r="B7" s="5" t="s">
        <v>13</v>
      </c>
      <c r="C7" s="8">
        <f>C4+C5+C6</f>
        <v>26482</v>
      </c>
      <c r="D7" s="8">
        <f t="shared" ref="D7:G7" si="1">D4+D5+D6</f>
        <v>40158</v>
      </c>
      <c r="E7" s="8">
        <f t="shared" si="1"/>
        <v>17805</v>
      </c>
      <c r="F7" s="8">
        <f t="shared" si="1"/>
        <v>92022</v>
      </c>
      <c r="G7" s="8">
        <f t="shared" si="1"/>
        <v>176467</v>
      </c>
      <c r="H7" s="6"/>
    </row>
    <row r="8" spans="1:8" ht="14.25" customHeight="1" x14ac:dyDescent="0.3">
      <c r="A8" s="24"/>
      <c r="B8" s="24"/>
      <c r="C8" s="20"/>
      <c r="D8" s="20"/>
      <c r="E8" s="20"/>
      <c r="F8" s="20"/>
      <c r="G8" s="20"/>
      <c r="H8" s="24"/>
    </row>
    <row r="9" spans="1:8" ht="36" customHeight="1" x14ac:dyDescent="0.3">
      <c r="A9" s="32" t="s">
        <v>12</v>
      </c>
      <c r="B9" s="33"/>
      <c r="C9" s="8"/>
      <c r="D9" s="8"/>
      <c r="E9" s="8"/>
      <c r="F9" s="8"/>
      <c r="G9" s="8"/>
      <c r="H9" s="6"/>
    </row>
    <row r="10" spans="1:8" ht="36.75" customHeight="1" thickBot="1" x14ac:dyDescent="0.35">
      <c r="A10" s="34" t="s">
        <v>14</v>
      </c>
      <c r="B10" s="35"/>
      <c r="C10" s="9">
        <f>C7+C9</f>
        <v>26482</v>
      </c>
      <c r="D10" s="9">
        <f t="shared" ref="D10:G10" si="2">D7+D9</f>
        <v>40158</v>
      </c>
      <c r="E10" s="9">
        <f t="shared" si="2"/>
        <v>17805</v>
      </c>
      <c r="F10" s="9">
        <f t="shared" si="2"/>
        <v>92022</v>
      </c>
      <c r="G10" s="9">
        <f t="shared" si="2"/>
        <v>176467</v>
      </c>
      <c r="H10" s="7"/>
    </row>
    <row r="11" spans="1:8" ht="26.25" customHeight="1" x14ac:dyDescent="0.3">
      <c r="A11" s="36" t="s">
        <v>10</v>
      </c>
      <c r="B11" s="36"/>
      <c r="C11" s="36"/>
      <c r="D11" s="36"/>
      <c r="E11" s="36"/>
      <c r="F11" s="36"/>
      <c r="G11" s="36"/>
      <c r="H11" s="36"/>
    </row>
  </sheetData>
  <mergeCells count="5">
    <mergeCell ref="A1:H1"/>
    <mergeCell ref="A4:A7"/>
    <mergeCell ref="A9:B9"/>
    <mergeCell ref="A10:B10"/>
    <mergeCell ref="A11:H11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workbookViewId="0">
      <selection sqref="A1:H1"/>
    </sheetView>
  </sheetViews>
  <sheetFormatPr defaultRowHeight="16.5" x14ac:dyDescent="0.3"/>
  <cols>
    <col min="1" max="1" width="10.25" customWidth="1"/>
    <col min="2" max="2" width="15" customWidth="1"/>
    <col min="3" max="7" width="16.375" customWidth="1"/>
    <col min="8" max="9" width="15" customWidth="1"/>
  </cols>
  <sheetData>
    <row r="1" spans="1:8" ht="60.75" customHeight="1" x14ac:dyDescent="0.3">
      <c r="A1" s="28" t="s">
        <v>20</v>
      </c>
      <c r="B1" s="28"/>
      <c r="C1" s="28"/>
      <c r="D1" s="28"/>
      <c r="E1" s="28"/>
      <c r="F1" s="28"/>
      <c r="G1" s="28"/>
      <c r="H1" s="28"/>
    </row>
    <row r="2" spans="1:8" ht="25.5" customHeight="1" thickBot="1" x14ac:dyDescent="0.35">
      <c r="H2" s="1" t="s">
        <v>18</v>
      </c>
    </row>
    <row r="3" spans="1:8" ht="24" customHeight="1" x14ac:dyDescent="0.3">
      <c r="A3" s="2" t="s">
        <v>1</v>
      </c>
      <c r="B3" s="2" t="s">
        <v>1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2</v>
      </c>
      <c r="H3" s="4" t="s">
        <v>0</v>
      </c>
    </row>
    <row r="4" spans="1:8" ht="36" customHeight="1" x14ac:dyDescent="0.3">
      <c r="A4" s="29" t="s">
        <v>11</v>
      </c>
      <c r="B4" s="10" t="s">
        <v>7</v>
      </c>
      <c r="C4" s="11">
        <v>48257</v>
      </c>
      <c r="D4" s="11">
        <v>43994</v>
      </c>
      <c r="E4" s="11">
        <v>27348</v>
      </c>
      <c r="F4" s="11">
        <v>31212</v>
      </c>
      <c r="G4" s="11">
        <f>SUM(C4:F4)</f>
        <v>150811</v>
      </c>
      <c r="H4" s="12"/>
    </row>
    <row r="5" spans="1:8" ht="36" customHeight="1" x14ac:dyDescent="0.3">
      <c r="A5" s="30"/>
      <c r="B5" s="13" t="s">
        <v>8</v>
      </c>
      <c r="C5" s="14">
        <v>18929</v>
      </c>
      <c r="D5" s="14">
        <v>12259</v>
      </c>
      <c r="E5" s="14">
        <v>5870</v>
      </c>
      <c r="F5" s="14">
        <v>27430</v>
      </c>
      <c r="G5" s="11">
        <f t="shared" ref="G5:G6" si="0">SUM(C5:F5)</f>
        <v>64488</v>
      </c>
      <c r="H5" s="15"/>
    </row>
    <row r="6" spans="1:8" ht="36" customHeight="1" x14ac:dyDescent="0.3">
      <c r="A6" s="30"/>
      <c r="B6" s="16" t="s">
        <v>9</v>
      </c>
      <c r="C6" s="17">
        <v>9463</v>
      </c>
      <c r="D6" s="17">
        <v>2783</v>
      </c>
      <c r="E6" s="17">
        <v>3693</v>
      </c>
      <c r="F6" s="17">
        <v>14087</v>
      </c>
      <c r="G6" s="11">
        <f t="shared" si="0"/>
        <v>30026</v>
      </c>
      <c r="H6" s="18"/>
    </row>
    <row r="7" spans="1:8" ht="36" customHeight="1" x14ac:dyDescent="0.3">
      <c r="A7" s="31"/>
      <c r="B7" s="5" t="s">
        <v>13</v>
      </c>
      <c r="C7" s="8">
        <f>C4+C5+C6</f>
        <v>76649</v>
      </c>
      <c r="D7" s="8">
        <f t="shared" ref="D7:G7" si="1">D4+D5+D6</f>
        <v>59036</v>
      </c>
      <c r="E7" s="8">
        <f t="shared" si="1"/>
        <v>36911</v>
      </c>
      <c r="F7" s="8">
        <f t="shared" si="1"/>
        <v>72729</v>
      </c>
      <c r="G7" s="8">
        <f t="shared" si="1"/>
        <v>245325</v>
      </c>
      <c r="H7" s="6"/>
    </row>
    <row r="8" spans="1:8" ht="14.25" customHeight="1" x14ac:dyDescent="0.3">
      <c r="A8" s="23"/>
      <c r="B8" s="23"/>
      <c r="C8" s="20"/>
      <c r="D8" s="20"/>
      <c r="E8" s="20"/>
      <c r="F8" s="20"/>
      <c r="G8" s="20"/>
      <c r="H8" s="23"/>
    </row>
    <row r="9" spans="1:8" ht="36" customHeight="1" x14ac:dyDescent="0.3">
      <c r="A9" s="32" t="s">
        <v>12</v>
      </c>
      <c r="B9" s="33"/>
      <c r="C9" s="8">
        <v>4788</v>
      </c>
      <c r="D9" s="8">
        <v>7208</v>
      </c>
      <c r="E9" s="8">
        <v>5203</v>
      </c>
      <c r="F9" s="8">
        <v>2434</v>
      </c>
      <c r="G9" s="8">
        <f t="shared" ref="G9" si="2">SUM(C9:F9)</f>
        <v>19633</v>
      </c>
      <c r="H9" s="6"/>
    </row>
    <row r="10" spans="1:8" ht="36.75" customHeight="1" thickBot="1" x14ac:dyDescent="0.35">
      <c r="A10" s="34" t="s">
        <v>14</v>
      </c>
      <c r="B10" s="35"/>
      <c r="C10" s="9">
        <f>C7+C9</f>
        <v>81437</v>
      </c>
      <c r="D10" s="9">
        <f t="shared" ref="D10:G10" si="3">D7+D9</f>
        <v>66244</v>
      </c>
      <c r="E10" s="9">
        <f t="shared" si="3"/>
        <v>42114</v>
      </c>
      <c r="F10" s="9">
        <f t="shared" si="3"/>
        <v>75163</v>
      </c>
      <c r="G10" s="9">
        <f t="shared" si="3"/>
        <v>264958</v>
      </c>
      <c r="H10" s="7"/>
    </row>
    <row r="11" spans="1:8" ht="26.25" customHeight="1" x14ac:dyDescent="0.3">
      <c r="A11" s="36" t="s">
        <v>10</v>
      </c>
      <c r="B11" s="36"/>
      <c r="C11" s="36"/>
      <c r="D11" s="36"/>
      <c r="E11" s="36"/>
      <c r="F11" s="36"/>
      <c r="G11" s="36"/>
      <c r="H11" s="36"/>
    </row>
  </sheetData>
  <mergeCells count="5">
    <mergeCell ref="A1:H1"/>
    <mergeCell ref="A4:A7"/>
    <mergeCell ref="A9:B9"/>
    <mergeCell ref="A10:B10"/>
    <mergeCell ref="A11:H11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"/>
  <sheetViews>
    <sheetView workbookViewId="0">
      <selection activeCell="D21" sqref="D21"/>
    </sheetView>
  </sheetViews>
  <sheetFormatPr defaultRowHeight="16.5" x14ac:dyDescent="0.3"/>
  <cols>
    <col min="1" max="1" width="10.25" customWidth="1"/>
    <col min="2" max="2" width="15" customWidth="1"/>
    <col min="3" max="7" width="16.375" customWidth="1"/>
    <col min="8" max="9" width="15" customWidth="1"/>
  </cols>
  <sheetData>
    <row r="1" spans="1:8" ht="60.75" customHeight="1" x14ac:dyDescent="0.3">
      <c r="A1" s="28" t="s">
        <v>19</v>
      </c>
      <c r="B1" s="28"/>
      <c r="C1" s="28"/>
      <c r="D1" s="28"/>
      <c r="E1" s="28"/>
      <c r="F1" s="28"/>
      <c r="G1" s="28"/>
      <c r="H1" s="28"/>
    </row>
    <row r="2" spans="1:8" ht="25.5" customHeight="1" thickBot="1" x14ac:dyDescent="0.35">
      <c r="H2" s="1" t="s">
        <v>18</v>
      </c>
    </row>
    <row r="3" spans="1:8" ht="24" customHeight="1" x14ac:dyDescent="0.3">
      <c r="A3" s="2" t="s">
        <v>1</v>
      </c>
      <c r="B3" s="2" t="s">
        <v>1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2</v>
      </c>
      <c r="H3" s="4" t="s">
        <v>0</v>
      </c>
    </row>
    <row r="4" spans="1:8" ht="36" customHeight="1" x14ac:dyDescent="0.3">
      <c r="A4" s="29" t="s">
        <v>11</v>
      </c>
      <c r="B4" s="10" t="s">
        <v>7</v>
      </c>
      <c r="C4" s="11">
        <v>61403</v>
      </c>
      <c r="D4" s="11">
        <v>70289</v>
      </c>
      <c r="E4" s="11">
        <v>60478</v>
      </c>
      <c r="F4" s="11">
        <v>84883</v>
      </c>
      <c r="G4" s="11">
        <f>SUM(C4:F4)</f>
        <v>277053</v>
      </c>
      <c r="H4" s="12"/>
    </row>
    <row r="5" spans="1:8" ht="36" customHeight="1" x14ac:dyDescent="0.3">
      <c r="A5" s="30"/>
      <c r="B5" s="13" t="s">
        <v>8</v>
      </c>
      <c r="C5" s="14">
        <v>52042</v>
      </c>
      <c r="D5" s="14">
        <v>26925</v>
      </c>
      <c r="E5" s="14">
        <v>24116</v>
      </c>
      <c r="F5" s="14">
        <v>58131</v>
      </c>
      <c r="G5" s="11">
        <f t="shared" ref="G5:G6" si="0">SUM(C5:F5)</f>
        <v>161214</v>
      </c>
      <c r="H5" s="15"/>
    </row>
    <row r="6" spans="1:8" ht="36" customHeight="1" x14ac:dyDescent="0.3">
      <c r="A6" s="30"/>
      <c r="B6" s="16" t="s">
        <v>9</v>
      </c>
      <c r="C6" s="17">
        <v>21255</v>
      </c>
      <c r="D6" s="17">
        <v>27023</v>
      </c>
      <c r="E6" s="17">
        <v>14823</v>
      </c>
      <c r="F6" s="17">
        <v>30826</v>
      </c>
      <c r="G6" s="11">
        <f t="shared" si="0"/>
        <v>93927</v>
      </c>
      <c r="H6" s="18"/>
    </row>
    <row r="7" spans="1:8" ht="36" customHeight="1" x14ac:dyDescent="0.3">
      <c r="A7" s="31"/>
      <c r="B7" s="5" t="s">
        <v>13</v>
      </c>
      <c r="C7" s="8">
        <f>C4+C5+C6</f>
        <v>134700</v>
      </c>
      <c r="D7" s="8">
        <f t="shared" ref="D7:G7" si="1">D4+D5+D6</f>
        <v>124237</v>
      </c>
      <c r="E7" s="8">
        <f t="shared" si="1"/>
        <v>99417</v>
      </c>
      <c r="F7" s="8">
        <f t="shared" si="1"/>
        <v>173840</v>
      </c>
      <c r="G7" s="8">
        <f t="shared" si="1"/>
        <v>532194</v>
      </c>
      <c r="H7" s="6"/>
    </row>
    <row r="8" spans="1:8" ht="14.25" customHeight="1" x14ac:dyDescent="0.3">
      <c r="A8" s="22"/>
      <c r="B8" s="22"/>
      <c r="C8" s="20"/>
      <c r="D8" s="20"/>
      <c r="E8" s="20"/>
      <c r="F8" s="20"/>
      <c r="G8" s="20"/>
      <c r="H8" s="22"/>
    </row>
    <row r="9" spans="1:8" ht="36" customHeight="1" x14ac:dyDescent="0.3">
      <c r="A9" s="32" t="s">
        <v>12</v>
      </c>
      <c r="B9" s="33"/>
      <c r="C9" s="8">
        <v>12181</v>
      </c>
      <c r="D9" s="8">
        <v>7527</v>
      </c>
      <c r="E9" s="8">
        <v>8377</v>
      </c>
      <c r="F9" s="8">
        <v>11790</v>
      </c>
      <c r="G9" s="8">
        <f t="shared" ref="G9" si="2">SUM(C9:F9)</f>
        <v>39875</v>
      </c>
      <c r="H9" s="6"/>
    </row>
    <row r="10" spans="1:8" ht="36.75" customHeight="1" thickBot="1" x14ac:dyDescent="0.35">
      <c r="A10" s="34" t="s">
        <v>14</v>
      </c>
      <c r="B10" s="35"/>
      <c r="C10" s="9">
        <f>C7+C9</f>
        <v>146881</v>
      </c>
      <c r="D10" s="9">
        <f t="shared" ref="D10:G10" si="3">D7+D9</f>
        <v>131764</v>
      </c>
      <c r="E10" s="9">
        <f t="shared" si="3"/>
        <v>107794</v>
      </c>
      <c r="F10" s="9">
        <f t="shared" si="3"/>
        <v>185630</v>
      </c>
      <c r="G10" s="9">
        <f t="shared" si="3"/>
        <v>572069</v>
      </c>
      <c r="H10" s="7"/>
    </row>
    <row r="11" spans="1:8" ht="26.25" customHeight="1" x14ac:dyDescent="0.3">
      <c r="A11" s="36" t="s">
        <v>10</v>
      </c>
      <c r="B11" s="36"/>
      <c r="C11" s="36"/>
      <c r="D11" s="36"/>
      <c r="E11" s="36"/>
      <c r="F11" s="36"/>
      <c r="G11" s="36"/>
      <c r="H11" s="36"/>
    </row>
  </sheetData>
  <mergeCells count="5">
    <mergeCell ref="A1:H1"/>
    <mergeCell ref="A4:A7"/>
    <mergeCell ref="A9:B9"/>
    <mergeCell ref="A10:B10"/>
    <mergeCell ref="A11:H11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"/>
  <sheetViews>
    <sheetView workbookViewId="0">
      <selection activeCell="A3" sqref="A3"/>
    </sheetView>
  </sheetViews>
  <sheetFormatPr defaultRowHeight="16.5" x14ac:dyDescent="0.3"/>
  <cols>
    <col min="1" max="1" width="10.25" customWidth="1"/>
    <col min="2" max="2" width="15" customWidth="1"/>
    <col min="3" max="7" width="16.375" customWidth="1"/>
    <col min="8" max="9" width="15" customWidth="1"/>
  </cols>
  <sheetData>
    <row r="1" spans="1:8" ht="60.75" customHeight="1" x14ac:dyDescent="0.3">
      <c r="A1" s="28" t="s">
        <v>17</v>
      </c>
      <c r="B1" s="28"/>
      <c r="C1" s="28"/>
      <c r="D1" s="28"/>
      <c r="E1" s="28"/>
      <c r="F1" s="28"/>
      <c r="G1" s="28"/>
      <c r="H1" s="28"/>
    </row>
    <row r="2" spans="1:8" ht="25.5" customHeight="1" thickBot="1" x14ac:dyDescent="0.35">
      <c r="H2" s="1" t="s">
        <v>18</v>
      </c>
    </row>
    <row r="3" spans="1:8" ht="24" customHeight="1" x14ac:dyDescent="0.3">
      <c r="A3" s="2" t="s">
        <v>1</v>
      </c>
      <c r="B3" s="2" t="s">
        <v>1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2</v>
      </c>
      <c r="H3" s="4" t="s">
        <v>0</v>
      </c>
    </row>
    <row r="4" spans="1:8" ht="36" customHeight="1" x14ac:dyDescent="0.3">
      <c r="A4" s="29" t="s">
        <v>11</v>
      </c>
      <c r="B4" s="10" t="s">
        <v>7</v>
      </c>
      <c r="C4" s="11">
        <v>76981</v>
      </c>
      <c r="D4" s="11">
        <v>94619</v>
      </c>
      <c r="E4" s="11">
        <v>57709</v>
      </c>
      <c r="F4" s="11">
        <v>106493</v>
      </c>
      <c r="G4" s="11">
        <v>335802</v>
      </c>
      <c r="H4" s="12"/>
    </row>
    <row r="5" spans="1:8" ht="36" customHeight="1" x14ac:dyDescent="0.3">
      <c r="A5" s="30"/>
      <c r="B5" s="13" t="s">
        <v>8</v>
      </c>
      <c r="C5" s="14">
        <v>60648</v>
      </c>
      <c r="D5" s="14">
        <v>31938</v>
      </c>
      <c r="E5" s="14">
        <v>28286</v>
      </c>
      <c r="F5" s="14">
        <v>84008</v>
      </c>
      <c r="G5" s="14">
        <v>204880</v>
      </c>
      <c r="H5" s="15"/>
    </row>
    <row r="6" spans="1:8" ht="36" customHeight="1" x14ac:dyDescent="0.3">
      <c r="A6" s="30"/>
      <c r="B6" s="16" t="s">
        <v>9</v>
      </c>
      <c r="C6" s="17">
        <v>21483</v>
      </c>
      <c r="D6" s="17">
        <v>16771</v>
      </c>
      <c r="E6" s="17">
        <v>31497</v>
      </c>
      <c r="F6" s="17">
        <v>45074</v>
      </c>
      <c r="G6" s="17">
        <v>114825</v>
      </c>
      <c r="H6" s="18"/>
    </row>
    <row r="7" spans="1:8" ht="36" customHeight="1" x14ac:dyDescent="0.3">
      <c r="A7" s="31"/>
      <c r="B7" s="5" t="s">
        <v>13</v>
      </c>
      <c r="C7" s="8">
        <f>C4+C5+C6</f>
        <v>159112</v>
      </c>
      <c r="D7" s="8">
        <f t="shared" ref="D7:G7" si="0">D4+D5+D6</f>
        <v>143328</v>
      </c>
      <c r="E7" s="8">
        <f t="shared" si="0"/>
        <v>117492</v>
      </c>
      <c r="F7" s="8">
        <f t="shared" si="0"/>
        <v>235575</v>
      </c>
      <c r="G7" s="8">
        <f t="shared" si="0"/>
        <v>655507</v>
      </c>
      <c r="H7" s="6"/>
    </row>
    <row r="8" spans="1:8" ht="14.25" customHeight="1" x14ac:dyDescent="0.3">
      <c r="A8" s="21"/>
      <c r="B8" s="21"/>
      <c r="C8" s="20"/>
      <c r="D8" s="20"/>
      <c r="E8" s="20"/>
      <c r="F8" s="20"/>
      <c r="G8" s="20"/>
      <c r="H8" s="21"/>
    </row>
    <row r="9" spans="1:8" ht="36" customHeight="1" x14ac:dyDescent="0.3">
      <c r="A9" s="32" t="s">
        <v>12</v>
      </c>
      <c r="B9" s="33"/>
      <c r="C9" s="8">
        <v>4183</v>
      </c>
      <c r="D9" s="8">
        <v>20541</v>
      </c>
      <c r="E9" s="8">
        <v>4432</v>
      </c>
      <c r="F9" s="8">
        <v>17138</v>
      </c>
      <c r="G9" s="8">
        <f t="shared" ref="G9" si="1">SUM(C9:F9)</f>
        <v>46294</v>
      </c>
      <c r="H9" s="6"/>
    </row>
    <row r="10" spans="1:8" ht="36.75" customHeight="1" thickBot="1" x14ac:dyDescent="0.35">
      <c r="A10" s="34" t="s">
        <v>14</v>
      </c>
      <c r="B10" s="35"/>
      <c r="C10" s="9">
        <f>C7+C9</f>
        <v>163295</v>
      </c>
      <c r="D10" s="9">
        <f t="shared" ref="D10:G10" si="2">D7+D9</f>
        <v>163869</v>
      </c>
      <c r="E10" s="9">
        <f t="shared" si="2"/>
        <v>121924</v>
      </c>
      <c r="F10" s="9">
        <f t="shared" si="2"/>
        <v>252713</v>
      </c>
      <c r="G10" s="9">
        <f t="shared" si="2"/>
        <v>701801</v>
      </c>
      <c r="H10" s="7"/>
    </row>
    <row r="11" spans="1:8" ht="26.25" customHeight="1" x14ac:dyDescent="0.3">
      <c r="A11" s="36" t="s">
        <v>10</v>
      </c>
      <c r="B11" s="36"/>
      <c r="C11" s="36"/>
      <c r="D11" s="36"/>
      <c r="E11" s="36"/>
      <c r="F11" s="36"/>
      <c r="G11" s="36"/>
      <c r="H11" s="36"/>
    </row>
  </sheetData>
  <mergeCells count="5">
    <mergeCell ref="A1:H1"/>
    <mergeCell ref="A4:A7"/>
    <mergeCell ref="A9:B9"/>
    <mergeCell ref="A10:B10"/>
    <mergeCell ref="A11:H11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"/>
  <sheetViews>
    <sheetView workbookViewId="0">
      <selection activeCell="A3" sqref="A3"/>
    </sheetView>
  </sheetViews>
  <sheetFormatPr defaultRowHeight="16.5" x14ac:dyDescent="0.3"/>
  <cols>
    <col min="1" max="1" width="10.25" customWidth="1"/>
    <col min="2" max="2" width="15" customWidth="1"/>
    <col min="3" max="7" width="16.375" customWidth="1"/>
    <col min="8" max="9" width="15" customWidth="1"/>
  </cols>
  <sheetData>
    <row r="1" spans="1:8" ht="60.75" customHeight="1" x14ac:dyDescent="0.3">
      <c r="A1" s="28" t="s">
        <v>16</v>
      </c>
      <c r="B1" s="28"/>
      <c r="C1" s="28"/>
      <c r="D1" s="28"/>
      <c r="E1" s="28"/>
      <c r="F1" s="28"/>
      <c r="G1" s="28"/>
      <c r="H1" s="28"/>
    </row>
    <row r="2" spans="1:8" ht="25.5" customHeight="1" thickBot="1" x14ac:dyDescent="0.35">
      <c r="H2" s="1" t="s">
        <v>15</v>
      </c>
    </row>
    <row r="3" spans="1:8" ht="24" customHeight="1" x14ac:dyDescent="0.3">
      <c r="A3" s="2" t="s">
        <v>1</v>
      </c>
      <c r="B3" s="2" t="s">
        <v>1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2</v>
      </c>
      <c r="H3" s="4" t="s">
        <v>0</v>
      </c>
    </row>
    <row r="4" spans="1:8" ht="36" customHeight="1" x14ac:dyDescent="0.3">
      <c r="A4" s="29" t="s">
        <v>11</v>
      </c>
      <c r="B4" s="10" t="s">
        <v>7</v>
      </c>
      <c r="C4" s="11">
        <f>'[1]2016'!$E$20+'[1]2016'!$E$21+'[1]2016'!$E$22</f>
        <v>41068</v>
      </c>
      <c r="D4" s="11">
        <f>'[1]2016'!$C$23+'[1]2016'!$C$24+'[1]2016'!$C$25</f>
        <v>83335</v>
      </c>
      <c r="E4" s="11">
        <f>'[1]2016'!$C$26+'[1]2016'!$C$27+'[1]2016'!$C$28</f>
        <v>96740</v>
      </c>
      <c r="F4" s="11">
        <f>'[1]2016'!$C$29+'[1]2016'!$C$30+'[1]2016'!$C$31</f>
        <v>87886</v>
      </c>
      <c r="G4" s="11">
        <f>SUM(C4:F4)</f>
        <v>309029</v>
      </c>
      <c r="H4" s="12"/>
    </row>
    <row r="5" spans="1:8" ht="36" customHeight="1" x14ac:dyDescent="0.3">
      <c r="A5" s="30"/>
      <c r="B5" s="13" t="s">
        <v>8</v>
      </c>
      <c r="C5" s="14">
        <f>'[1]2016'!$F$20+'[1]2016'!$F$21+'[1]2016'!$F$22</f>
        <v>77945</v>
      </c>
      <c r="D5" s="14">
        <f>'[1]2016'!$F$23+'[1]2016'!$F$24+'[1]2016'!$F$25</f>
        <v>70540</v>
      </c>
      <c r="E5" s="14">
        <f>'[1]2016'!$F$26+'[1]2016'!$F$27+'[1]2016'!$F$28</f>
        <v>47146</v>
      </c>
      <c r="F5" s="14">
        <f>'[1]2016'!$F$29+'[1]2016'!$F$30+'[1]2016'!$F$31</f>
        <v>80199</v>
      </c>
      <c r="G5" s="14">
        <f t="shared" ref="G5:G6" si="0">SUM(C5:F5)</f>
        <v>275830</v>
      </c>
      <c r="H5" s="15"/>
    </row>
    <row r="6" spans="1:8" ht="36" customHeight="1" x14ac:dyDescent="0.3">
      <c r="A6" s="30"/>
      <c r="B6" s="16" t="s">
        <v>9</v>
      </c>
      <c r="C6" s="17">
        <f>'[1]2016'!$G$20+'[1]2016'!$G$21+'[1]2016'!$G$22</f>
        <v>41316</v>
      </c>
      <c r="D6" s="17">
        <f>'[1]2016'!$G$23+'[1]2016'!$G$24+'[1]2016'!$G$25</f>
        <v>40243</v>
      </c>
      <c r="E6" s="17">
        <f>'[1]2016'!$G$26+'[1]2016'!$G$27+'[1]2016'!$G$28</f>
        <v>21406</v>
      </c>
      <c r="F6" s="17">
        <f>'[1]2016'!$G$29+'[1]2016'!$G$30+'[1]2016'!$G$31</f>
        <v>52382</v>
      </c>
      <c r="G6" s="17">
        <f t="shared" si="0"/>
        <v>155347</v>
      </c>
      <c r="H6" s="18"/>
    </row>
    <row r="7" spans="1:8" ht="36" customHeight="1" x14ac:dyDescent="0.3">
      <c r="A7" s="31"/>
      <c r="B7" s="5" t="s">
        <v>13</v>
      </c>
      <c r="C7" s="8">
        <f>C4+C5+C6</f>
        <v>160329</v>
      </c>
      <c r="D7" s="8">
        <f t="shared" ref="D7:G7" si="1">D4+D5+D6</f>
        <v>194118</v>
      </c>
      <c r="E7" s="8">
        <f t="shared" si="1"/>
        <v>165292</v>
      </c>
      <c r="F7" s="8">
        <f t="shared" si="1"/>
        <v>220467</v>
      </c>
      <c r="G7" s="8">
        <f t="shared" si="1"/>
        <v>740206</v>
      </c>
      <c r="H7" s="6"/>
    </row>
    <row r="8" spans="1:8" ht="14.25" customHeight="1" x14ac:dyDescent="0.3">
      <c r="A8" s="19"/>
      <c r="B8" s="19"/>
      <c r="C8" s="20"/>
      <c r="D8" s="20"/>
      <c r="E8" s="20"/>
      <c r="F8" s="20"/>
      <c r="G8" s="20"/>
      <c r="H8" s="19"/>
    </row>
    <row r="9" spans="1:8" ht="36" customHeight="1" x14ac:dyDescent="0.3">
      <c r="A9" s="32" t="s">
        <v>12</v>
      </c>
      <c r="B9" s="33"/>
      <c r="C9" s="8">
        <v>28783</v>
      </c>
      <c r="D9" s="8">
        <v>34206</v>
      </c>
      <c r="E9" s="8">
        <v>15199</v>
      </c>
      <c r="F9" s="8">
        <v>13602</v>
      </c>
      <c r="G9" s="8">
        <f t="shared" ref="G9" si="2">SUM(C9:F9)</f>
        <v>91790</v>
      </c>
      <c r="H9" s="6"/>
    </row>
    <row r="10" spans="1:8" ht="36.75" customHeight="1" thickBot="1" x14ac:dyDescent="0.35">
      <c r="A10" s="34" t="s">
        <v>14</v>
      </c>
      <c r="B10" s="35"/>
      <c r="C10" s="9">
        <f>C7+C9</f>
        <v>189112</v>
      </c>
      <c r="D10" s="9">
        <f t="shared" ref="D10:G10" si="3">D7+D9</f>
        <v>228324</v>
      </c>
      <c r="E10" s="9">
        <f t="shared" si="3"/>
        <v>180491</v>
      </c>
      <c r="F10" s="9">
        <f t="shared" si="3"/>
        <v>234069</v>
      </c>
      <c r="G10" s="9">
        <f t="shared" si="3"/>
        <v>831996</v>
      </c>
      <c r="H10" s="7"/>
    </row>
    <row r="11" spans="1:8" ht="26.25" customHeight="1" x14ac:dyDescent="0.3">
      <c r="A11" s="36" t="s">
        <v>10</v>
      </c>
      <c r="B11" s="36"/>
      <c r="C11" s="36"/>
      <c r="D11" s="36"/>
      <c r="E11" s="36"/>
      <c r="F11" s="36"/>
      <c r="G11" s="36"/>
      <c r="H11" s="36"/>
    </row>
  </sheetData>
  <mergeCells count="5">
    <mergeCell ref="A1:H1"/>
    <mergeCell ref="A11:H11"/>
    <mergeCell ref="A4:A7"/>
    <mergeCell ref="A10:B10"/>
    <mergeCell ref="A9:B9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KOCOAL</dc:creator>
  <cp:lastModifiedBy>상생-팀원1</cp:lastModifiedBy>
  <dcterms:created xsi:type="dcterms:W3CDTF">2014-12-23T02:26:24Z</dcterms:created>
  <dcterms:modified xsi:type="dcterms:W3CDTF">2024-04-01T06:40:45Z</dcterms:modified>
</cp:coreProperties>
</file>