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U:\한시현\Local file_한시현(hansh)\D\내문서\한시현\5) 요구자료\경영공시관련\자체공시\24년 자체공시\"/>
    </mc:Choice>
  </mc:AlternateContent>
  <xr:revisionPtr revIDLastSave="0" documentId="13_ncr:1_{B420442C-6B92-4B63-95F5-1C7E48C5D66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인건비 집행 현황" sheetId="1" r:id="rId1"/>
  </sheets>
  <definedNames>
    <definedName name="_xlnm.Print_Area" localSheetId="0">'인건비 집행 현황'!$A$1:$AH$23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E10" i="1" l="1"/>
  <c r="AG10" i="1" l="1"/>
  <c r="AG12" i="1"/>
  <c r="AF12" i="1"/>
  <c r="AE12" i="1"/>
  <c r="AG9" i="1"/>
  <c r="AH12" i="1" l="1"/>
  <c r="Z12" i="1" l="1"/>
  <c r="AA12" i="1"/>
  <c r="AB12" i="1"/>
  <c r="AC12" i="1"/>
  <c r="Y12" i="1" l="1"/>
  <c r="X12" i="1"/>
  <c r="W12" i="1" l="1"/>
  <c r="V12" i="1"/>
  <c r="T12" i="1" l="1"/>
  <c r="U12" i="1"/>
  <c r="S12" i="1"/>
  <c r="R12" i="1"/>
  <c r="Q12" i="1"/>
  <c r="P12" i="1" l="1"/>
  <c r="AH18" i="1" l="1"/>
  <c r="N12" i="1"/>
  <c r="N18" i="1"/>
  <c r="O18" i="1"/>
  <c r="O12" i="1"/>
  <c r="L12" i="1"/>
  <c r="K12" i="1"/>
  <c r="J12" i="1"/>
  <c r="I9" i="1"/>
  <c r="I12" i="1" s="1"/>
  <c r="H9" i="1"/>
  <c r="H12" i="1" s="1"/>
  <c r="G9" i="1"/>
  <c r="G12" i="1" s="1"/>
  <c r="F9" i="1"/>
  <c r="F12" i="1" s="1"/>
  <c r="E9" i="1"/>
  <c r="E12" i="1" s="1"/>
  <c r="D9" i="1"/>
  <c r="D12" i="1" s="1"/>
  <c r="C9" i="1"/>
  <c r="C12" i="1" s="1"/>
  <c r="B9" i="1"/>
  <c r="B12" i="1" s="1"/>
  <c r="M12" i="1"/>
  <c r="K18" i="1"/>
  <c r="J18" i="1"/>
  <c r="I18" i="1"/>
  <c r="H18" i="1"/>
  <c r="G18" i="1"/>
  <c r="F18" i="1"/>
  <c r="E18" i="1"/>
  <c r="D18" i="1"/>
  <c r="C18" i="1"/>
  <c r="B1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KOCOAL</author>
    <author>한시현</author>
  </authors>
  <commentList>
    <comment ref="AH6" authorId="0" shapeId="0" xr:uid="{00000000-0006-0000-0000-000001000000}">
      <text>
        <r>
          <rPr>
            <b/>
            <sz val="9"/>
            <color indexed="81"/>
            <rFont val="돋움"/>
            <family val="3"/>
            <charset val="129"/>
          </rPr>
          <t>법정
본사</t>
        </r>
        <r>
          <rPr>
            <b/>
            <sz val="9"/>
            <color indexed="81"/>
            <rFont val="Tahoma"/>
            <family val="2"/>
          </rPr>
          <t>+</t>
        </r>
        <r>
          <rPr>
            <b/>
            <sz val="9"/>
            <color indexed="81"/>
            <rFont val="돋움"/>
            <family val="3"/>
            <charset val="129"/>
          </rPr>
          <t>해외</t>
        </r>
      </text>
    </comment>
    <comment ref="AE10" authorId="1" shapeId="0" xr:uid="{7E8D41B7-94D3-4893-8E8A-A4DB529C072A}">
      <text>
        <r>
          <rPr>
            <b/>
            <sz val="9"/>
            <color indexed="81"/>
            <rFont val="돋움"/>
            <family val="3"/>
            <charset val="129"/>
          </rPr>
          <t>경비잡급</t>
        </r>
        <r>
          <rPr>
            <b/>
            <sz val="9"/>
            <color indexed="81"/>
            <rFont val="Tahoma"/>
            <family val="2"/>
          </rPr>
          <t>(</t>
        </r>
        <r>
          <rPr>
            <b/>
            <sz val="9"/>
            <color indexed="81"/>
            <rFont val="돋움"/>
            <family val="3"/>
            <charset val="129"/>
          </rPr>
          <t>계약직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급여성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복리후생비</t>
        </r>
        <r>
          <rPr>
            <b/>
            <sz val="9"/>
            <color indexed="81"/>
            <rFont val="Tahoma"/>
            <family val="2"/>
          </rPr>
          <t xml:space="preserve">) </t>
        </r>
        <r>
          <rPr>
            <b/>
            <sz val="9"/>
            <color indexed="81"/>
            <rFont val="돋움"/>
            <family val="3"/>
            <charset val="129"/>
          </rPr>
          <t>추가</t>
        </r>
        <r>
          <rPr>
            <b/>
            <sz val="9"/>
            <color indexed="81"/>
            <rFont val="Tahoma"/>
            <family val="2"/>
          </rPr>
          <t xml:space="preserve"> 
</t>
        </r>
      </text>
    </comment>
    <comment ref="AG10" authorId="1" shapeId="0" xr:uid="{23CE455D-32C2-44D3-AE4E-1C1B2E373294}">
      <text>
        <r>
          <rPr>
            <sz val="9"/>
            <color indexed="81"/>
            <rFont val="돋움"/>
            <family val="3"/>
            <charset val="129"/>
          </rPr>
          <t>잡급</t>
        </r>
        <r>
          <rPr>
            <sz val="9"/>
            <color indexed="81"/>
            <rFont val="Tahoma"/>
            <family val="2"/>
          </rPr>
          <t>(</t>
        </r>
        <r>
          <rPr>
            <sz val="9"/>
            <color indexed="81"/>
            <rFont val="돋움"/>
            <family val="3"/>
            <charset val="129"/>
          </rPr>
          <t>계약직</t>
        </r>
        <r>
          <rPr>
            <sz val="9"/>
            <color indexed="81"/>
            <rFont val="Tahoma"/>
            <family val="2"/>
          </rPr>
          <t>) 32,469</t>
        </r>
        <r>
          <rPr>
            <sz val="9"/>
            <color indexed="81"/>
            <rFont val="돋움"/>
            <family val="3"/>
            <charset val="129"/>
          </rPr>
          <t>천원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 xml:space="preserve">포함
</t>
        </r>
      </text>
    </comment>
  </commentList>
</comments>
</file>

<file path=xl/sharedStrings.xml><?xml version="1.0" encoding="utf-8"?>
<sst xmlns="http://schemas.openxmlformats.org/spreadsheetml/2006/main" count="69" uniqueCount="49">
  <si>
    <t>(단위 : 천원)</t>
    <phoneticPr fontId="3" type="noConversion"/>
  </si>
  <si>
    <t>구분</t>
    <phoneticPr fontId="3" type="noConversion"/>
  </si>
  <si>
    <t>2008년도</t>
  </si>
  <si>
    <t>2009년도</t>
  </si>
  <si>
    <t>2010년도</t>
  </si>
  <si>
    <t>2011년도</t>
  </si>
  <si>
    <t>예산</t>
  </si>
  <si>
    <t>집행</t>
  </si>
  <si>
    <t>임원 급여</t>
    <phoneticPr fontId="3" type="noConversion"/>
  </si>
  <si>
    <t>직원 급여</t>
    <phoneticPr fontId="3" type="noConversion"/>
  </si>
  <si>
    <t>기타 급여</t>
    <phoneticPr fontId="3" type="noConversion"/>
  </si>
  <si>
    <t>합계</t>
  </si>
  <si>
    <t>연료보조비</t>
    <phoneticPr fontId="3" type="noConversion"/>
  </si>
  <si>
    <t>자가운전비</t>
    <phoneticPr fontId="3" type="noConversion"/>
  </si>
  <si>
    <t>육아보육비</t>
    <phoneticPr fontId="3" type="noConversion"/>
  </si>
  <si>
    <t>생산성독려비</t>
    <phoneticPr fontId="3" type="noConversion"/>
  </si>
  <si>
    <t>계</t>
    <phoneticPr fontId="3" type="noConversion"/>
  </si>
  <si>
    <t>♣ 공통 공개 기준</t>
    <phoneticPr fontId="3" type="noConversion"/>
  </si>
  <si>
    <t>- 임원 급여 : 임원 기본 연봉</t>
    <phoneticPr fontId="3" type="noConversion"/>
  </si>
  <si>
    <t>- 직원 급여 : 기본급 및 제수당</t>
    <phoneticPr fontId="3" type="noConversion"/>
  </si>
  <si>
    <t>- 기타 급여 : 급여성 복리후생비 등</t>
    <phoneticPr fontId="3" type="noConversion"/>
  </si>
  <si>
    <t>2012년도</t>
    <phoneticPr fontId="3" type="noConversion"/>
  </si>
  <si>
    <t>2013년도</t>
    <phoneticPr fontId="3" type="noConversion"/>
  </si>
  <si>
    <t>2014년도</t>
    <phoneticPr fontId="3" type="noConversion"/>
  </si>
  <si>
    <t>예산</t>
    <phoneticPr fontId="3" type="noConversion"/>
  </si>
  <si>
    <t>집행</t>
    <phoneticPr fontId="3" type="noConversion"/>
  </si>
  <si>
    <t>2015년도</t>
    <phoneticPr fontId="3" type="noConversion"/>
  </si>
  <si>
    <t>예산</t>
    <phoneticPr fontId="3" type="noConversion"/>
  </si>
  <si>
    <t>집행</t>
    <phoneticPr fontId="3" type="noConversion"/>
  </si>
  <si>
    <t>&gt; 담당자 : 예산팀  Tel.033)749-0622</t>
    <phoneticPr fontId="3" type="noConversion"/>
  </si>
  <si>
    <t>2016년도</t>
    <phoneticPr fontId="3" type="noConversion"/>
  </si>
  <si>
    <t>예산</t>
    <phoneticPr fontId="3" type="noConversion"/>
  </si>
  <si>
    <t>집행</t>
    <phoneticPr fontId="3" type="noConversion"/>
  </si>
  <si>
    <t>2017년도</t>
    <phoneticPr fontId="3" type="noConversion"/>
  </si>
  <si>
    <t>예비비</t>
    <phoneticPr fontId="3" type="noConversion"/>
  </si>
  <si>
    <t>- 예비비 : 정부 경영실적 평가결과에 따른 인센티브 상여금 및 육아휴직대체 근로</t>
    <phoneticPr fontId="3" type="noConversion"/>
  </si>
  <si>
    <t>09. 인건비 집행 현황</t>
    <phoneticPr fontId="3" type="noConversion"/>
  </si>
  <si>
    <t>2018년도</t>
    <phoneticPr fontId="3" type="noConversion"/>
  </si>
  <si>
    <t>예산</t>
    <phoneticPr fontId="3" type="noConversion"/>
  </si>
  <si>
    <t>집행</t>
    <phoneticPr fontId="3" type="noConversion"/>
  </si>
  <si>
    <t>2019년도</t>
    <phoneticPr fontId="3" type="noConversion"/>
  </si>
  <si>
    <t>2020년도</t>
    <phoneticPr fontId="3" type="noConversion"/>
  </si>
  <si>
    <t>예산</t>
    <phoneticPr fontId="3" type="noConversion"/>
  </si>
  <si>
    <t>집행</t>
    <phoneticPr fontId="3" type="noConversion"/>
  </si>
  <si>
    <t>2021년도</t>
    <phoneticPr fontId="3" type="noConversion"/>
  </si>
  <si>
    <t>2022년도</t>
    <phoneticPr fontId="3" type="noConversion"/>
  </si>
  <si>
    <t>2023년도</t>
    <phoneticPr fontId="3" type="noConversion"/>
  </si>
  <si>
    <t>2024년도
예산</t>
    <phoneticPr fontId="3" type="noConversion"/>
  </si>
  <si>
    <t>&gt; 작성기준 일자 : 2023. 12. 31.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</si>
</sst>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76" formatCode="#,##0_ "/>
  </numFmts>
  <fonts count="15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6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9"/>
      <color theme="1"/>
      <name val="맑은 고딕"/>
      <family val="3"/>
      <charset val="129"/>
    </font>
    <font>
      <sz val="9"/>
      <color theme="1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b/>
      <sz val="9"/>
      <color indexed="81"/>
      <name val="Tahoma"/>
      <family val="2"/>
    </font>
    <font>
      <b/>
      <sz val="9"/>
      <color indexed="81"/>
      <name val="돋움"/>
      <family val="3"/>
      <charset val="129"/>
    </font>
    <font>
      <sz val="11"/>
      <color rgb="FFFF0000"/>
      <name val="맑은 고딕"/>
      <family val="3"/>
      <charset val="129"/>
      <scheme val="minor"/>
    </font>
    <font>
      <sz val="9"/>
      <color indexed="81"/>
      <name val="Tahoma"/>
      <family val="2"/>
    </font>
    <font>
      <sz val="9"/>
      <color indexed="81"/>
      <name val="돋움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FFFF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57">
    <xf numFmtId="0" fontId="0" fillId="0" borderId="0" xfId="0">
      <alignment vertical="center"/>
    </xf>
    <xf numFmtId="0" fontId="4" fillId="0" borderId="0" xfId="0" applyFont="1" applyAlignment="1">
      <alignment vertical="center"/>
    </xf>
    <xf numFmtId="0" fontId="0" fillId="0" borderId="0" xfId="0" applyAlignment="1">
      <alignment horizontal="right" vertical="center"/>
    </xf>
    <xf numFmtId="0" fontId="5" fillId="3" borderId="3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176" fontId="0" fillId="4" borderId="3" xfId="1" applyNumberFormat="1" applyFont="1" applyFill="1" applyBorder="1" applyAlignment="1">
      <alignment vertical="center" shrinkToFit="1"/>
    </xf>
    <xf numFmtId="41" fontId="0" fillId="0" borderId="3" xfId="1" applyFont="1" applyBorder="1">
      <alignment vertical="center"/>
    </xf>
    <xf numFmtId="0" fontId="5" fillId="4" borderId="5" xfId="0" applyFont="1" applyFill="1" applyBorder="1" applyAlignment="1">
      <alignment horizontal="center" vertical="center" wrapText="1"/>
    </xf>
    <xf numFmtId="176" fontId="0" fillId="4" borderId="6" xfId="1" applyNumberFormat="1" applyFont="1" applyFill="1" applyBorder="1" applyAlignment="1">
      <alignment vertical="center" shrinkToFit="1"/>
    </xf>
    <xf numFmtId="0" fontId="5" fillId="4" borderId="0" xfId="0" applyFont="1" applyFill="1" applyBorder="1" applyAlignment="1">
      <alignment horizontal="center" vertical="center" wrapText="1"/>
    </xf>
    <xf numFmtId="41" fontId="0" fillId="0" borderId="0" xfId="1" applyFont="1">
      <alignment vertical="center"/>
    </xf>
    <xf numFmtId="0" fontId="6" fillId="0" borderId="8" xfId="0" applyFont="1" applyBorder="1">
      <alignment vertical="center"/>
    </xf>
    <xf numFmtId="41" fontId="0" fillId="0" borderId="9" xfId="1" applyFont="1" applyBorder="1">
      <alignment vertical="center"/>
    </xf>
    <xf numFmtId="41" fontId="0" fillId="0" borderId="10" xfId="1" applyFont="1" applyBorder="1">
      <alignment vertical="center"/>
    </xf>
    <xf numFmtId="0" fontId="7" fillId="4" borderId="11" xfId="0" quotePrefix="1" applyFont="1" applyFill="1" applyBorder="1" applyAlignment="1">
      <alignment horizontal="left" vertical="center"/>
    </xf>
    <xf numFmtId="0" fontId="0" fillId="0" borderId="0" xfId="0" applyBorder="1">
      <alignment vertical="center"/>
    </xf>
    <xf numFmtId="0" fontId="0" fillId="0" borderId="12" xfId="0" applyBorder="1">
      <alignment vertical="center"/>
    </xf>
    <xf numFmtId="0" fontId="7" fillId="0" borderId="11" xfId="0" quotePrefix="1" applyFont="1" applyBorder="1" applyAlignment="1">
      <alignment vertical="center"/>
    </xf>
    <xf numFmtId="0" fontId="7" fillId="0" borderId="13" xfId="0" quotePrefix="1" applyFont="1" applyBorder="1" applyAlignment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8" fillId="3" borderId="3" xfId="0" applyFont="1" applyFill="1" applyBorder="1" applyAlignment="1">
      <alignment horizontal="center" vertical="center" wrapText="1"/>
    </xf>
    <xf numFmtId="176" fontId="9" fillId="4" borderId="17" xfId="1" applyNumberFormat="1" applyFont="1" applyFill="1" applyBorder="1" applyAlignment="1">
      <alignment vertical="center" shrinkToFit="1"/>
    </xf>
    <xf numFmtId="41" fontId="9" fillId="0" borderId="17" xfId="1" applyFont="1" applyBorder="1">
      <alignment vertical="center"/>
    </xf>
    <xf numFmtId="176" fontId="9" fillId="4" borderId="6" xfId="1" applyNumberFormat="1" applyFont="1" applyFill="1" applyBorder="1" applyAlignment="1">
      <alignment vertical="center" shrinkToFit="1"/>
    </xf>
    <xf numFmtId="176" fontId="9" fillId="4" borderId="18" xfId="1" applyNumberFormat="1" applyFont="1" applyFill="1" applyBorder="1" applyAlignment="1">
      <alignment vertical="center" shrinkToFit="1"/>
    </xf>
    <xf numFmtId="176" fontId="9" fillId="4" borderId="21" xfId="1" applyNumberFormat="1" applyFont="1" applyFill="1" applyBorder="1" applyAlignment="1">
      <alignment vertical="center" shrinkToFit="1"/>
    </xf>
    <xf numFmtId="176" fontId="9" fillId="0" borderId="3" xfId="1" applyNumberFormat="1" applyFont="1" applyFill="1" applyBorder="1" applyAlignment="1">
      <alignment vertical="center" shrinkToFit="1"/>
    </xf>
    <xf numFmtId="176" fontId="9" fillId="0" borderId="20" xfId="1" applyNumberFormat="1" applyFont="1" applyFill="1" applyBorder="1" applyAlignment="1">
      <alignment vertical="center" shrinkToFit="1"/>
    </xf>
    <xf numFmtId="41" fontId="9" fillId="0" borderId="3" xfId="1" applyFont="1" applyFill="1" applyBorder="1">
      <alignment vertical="center"/>
    </xf>
    <xf numFmtId="41" fontId="9" fillId="0" borderId="20" xfId="1" applyFont="1" applyFill="1" applyBorder="1">
      <alignment vertical="center"/>
    </xf>
    <xf numFmtId="0" fontId="8" fillId="3" borderId="17" xfId="0" applyFont="1" applyFill="1" applyBorder="1" applyAlignment="1">
      <alignment horizontal="center" vertical="center" wrapText="1"/>
    </xf>
    <xf numFmtId="176" fontId="9" fillId="0" borderId="17" xfId="1" applyNumberFormat="1" applyFont="1" applyFill="1" applyBorder="1" applyAlignment="1">
      <alignment vertical="center" shrinkToFit="1"/>
    </xf>
    <xf numFmtId="41" fontId="9" fillId="0" borderId="17" xfId="1" applyFont="1" applyFill="1" applyBorder="1">
      <alignment vertical="center"/>
    </xf>
    <xf numFmtId="176" fontId="0" fillId="0" borderId="0" xfId="0" applyNumberFormat="1" applyFill="1">
      <alignment vertical="center"/>
    </xf>
    <xf numFmtId="0" fontId="4" fillId="0" borderId="0" xfId="0" quotePrefix="1" applyFont="1" applyAlignment="1">
      <alignment horizontal="left" vertical="center"/>
    </xf>
    <xf numFmtId="0" fontId="8" fillId="3" borderId="13" xfId="0" applyFont="1" applyFill="1" applyBorder="1" applyAlignment="1">
      <alignment horizontal="center" vertical="center" wrapText="1"/>
    </xf>
    <xf numFmtId="176" fontId="12" fillId="0" borderId="17" xfId="1" applyNumberFormat="1" applyFont="1" applyFill="1" applyBorder="1" applyAlignment="1">
      <alignment vertical="center" shrinkToFit="1"/>
    </xf>
    <xf numFmtId="41" fontId="12" fillId="0" borderId="17" xfId="1" applyFont="1" applyFill="1" applyBorder="1">
      <alignment vertical="center"/>
    </xf>
    <xf numFmtId="176" fontId="12" fillId="4" borderId="18" xfId="1" applyNumberFormat="1" applyFont="1" applyFill="1" applyBorder="1" applyAlignment="1">
      <alignment vertical="center" shrinkToFit="1"/>
    </xf>
    <xf numFmtId="176" fontId="12" fillId="0" borderId="4" xfId="1" applyNumberFormat="1" applyFont="1" applyFill="1" applyBorder="1" applyAlignment="1">
      <alignment vertical="center" shrinkToFit="1"/>
    </xf>
    <xf numFmtId="41" fontId="12" fillId="0" borderId="4" xfId="1" applyFont="1" applyFill="1" applyBorder="1">
      <alignment vertical="center"/>
    </xf>
    <xf numFmtId="176" fontId="12" fillId="4" borderId="7" xfId="1" applyNumberFormat="1" applyFont="1" applyFill="1" applyBorder="1" applyAlignment="1">
      <alignment vertical="center" shrinkToFit="1"/>
    </xf>
    <xf numFmtId="176" fontId="0" fillId="0" borderId="12" xfId="0" applyNumberFormat="1" applyBorder="1">
      <alignment vertical="center"/>
    </xf>
    <xf numFmtId="0" fontId="8" fillId="3" borderId="16" xfId="0" applyFont="1" applyFill="1" applyBorder="1" applyAlignment="1">
      <alignment horizontal="center" vertical="center" wrapText="1"/>
    </xf>
    <xf numFmtId="0" fontId="8" fillId="3" borderId="19" xfId="0" applyFont="1" applyFill="1" applyBorder="1" applyAlignment="1">
      <alignment horizontal="center" vertical="center" wrapText="1"/>
    </xf>
    <xf numFmtId="0" fontId="8" fillId="3" borderId="26" xfId="0" applyFont="1" applyFill="1" applyBorder="1" applyAlignment="1">
      <alignment horizontal="center" vertical="center" wrapText="1"/>
    </xf>
    <xf numFmtId="0" fontId="8" fillId="3" borderId="27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8" fillId="3" borderId="22" xfId="0" applyFont="1" applyFill="1" applyBorder="1" applyAlignment="1">
      <alignment horizontal="center" vertical="center" wrapText="1"/>
    </xf>
    <xf numFmtId="0" fontId="0" fillId="0" borderId="23" xfId="0" applyBorder="1">
      <alignment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  <xf numFmtId="0" fontId="5" fillId="3" borderId="19" xfId="0" applyFont="1" applyFill="1" applyBorder="1" applyAlignment="1">
      <alignment horizontal="center" vertical="center" wrapText="1"/>
    </xf>
    <xf numFmtId="0" fontId="8" fillId="3" borderId="24" xfId="0" applyFont="1" applyFill="1" applyBorder="1" applyAlignment="1">
      <alignment horizontal="center" vertical="center" wrapText="1"/>
    </xf>
  </cellXfs>
  <cellStyles count="2">
    <cellStyle name="쉼표 [0]" xfId="1" builtinId="6"/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25"/>
  <sheetViews>
    <sheetView tabSelected="1" zoomScaleSheetLayoutView="80" workbookViewId="0">
      <pane xSplit="1" ySplit="7" topLeftCell="Y8" activePane="bottomRight" state="frozen"/>
      <selection pane="topRight" activeCell="B1" sqref="B1"/>
      <selection pane="bottomLeft" activeCell="A8" sqref="A8"/>
      <selection pane="bottomRight" activeCell="AJ13" sqref="AJ13"/>
    </sheetView>
  </sheetViews>
  <sheetFormatPr defaultRowHeight="16.5" x14ac:dyDescent="0.3"/>
  <cols>
    <col min="1" max="1" width="15.875" customWidth="1"/>
    <col min="2" max="34" width="12.625" customWidth="1"/>
    <col min="37" max="37" width="11.625" bestFit="1" customWidth="1"/>
  </cols>
  <sheetData>
    <row r="1" spans="1:34" ht="36" customHeight="1" x14ac:dyDescent="0.3">
      <c r="A1" s="48" t="s">
        <v>36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  <c r="AH1" s="49"/>
    </row>
    <row r="3" spans="1:34" x14ac:dyDescent="0.3">
      <c r="A3" s="35" t="s">
        <v>48</v>
      </c>
    </row>
    <row r="4" spans="1:34" x14ac:dyDescent="0.3">
      <c r="A4" s="1" t="s">
        <v>29</v>
      </c>
    </row>
    <row r="5" spans="1:34" ht="17.25" thickBot="1" x14ac:dyDescent="0.35">
      <c r="J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 t="s">
        <v>0</v>
      </c>
    </row>
    <row r="6" spans="1:34" ht="21.95" customHeight="1" x14ac:dyDescent="0.3">
      <c r="A6" s="52" t="s">
        <v>1</v>
      </c>
      <c r="B6" s="54" t="s">
        <v>2</v>
      </c>
      <c r="C6" s="55"/>
      <c r="D6" s="54" t="s">
        <v>3</v>
      </c>
      <c r="E6" s="55"/>
      <c r="F6" s="54" t="s">
        <v>4</v>
      </c>
      <c r="G6" s="55"/>
      <c r="H6" s="54" t="s">
        <v>5</v>
      </c>
      <c r="I6" s="55"/>
      <c r="J6" s="44" t="s">
        <v>21</v>
      </c>
      <c r="K6" s="45"/>
      <c r="L6" s="44" t="s">
        <v>22</v>
      </c>
      <c r="M6" s="45"/>
      <c r="N6" s="44" t="s">
        <v>23</v>
      </c>
      <c r="O6" s="45"/>
      <c r="P6" s="56" t="s">
        <v>26</v>
      </c>
      <c r="Q6" s="45"/>
      <c r="R6" s="44" t="s">
        <v>30</v>
      </c>
      <c r="S6" s="45"/>
      <c r="T6" s="44" t="s">
        <v>33</v>
      </c>
      <c r="U6" s="45"/>
      <c r="V6" s="44" t="s">
        <v>37</v>
      </c>
      <c r="W6" s="45"/>
      <c r="X6" s="44" t="s">
        <v>40</v>
      </c>
      <c r="Y6" s="45"/>
      <c r="Z6" s="44" t="s">
        <v>41</v>
      </c>
      <c r="AA6" s="45"/>
      <c r="AB6" s="44" t="s">
        <v>44</v>
      </c>
      <c r="AC6" s="45"/>
      <c r="AD6" s="46" t="s">
        <v>45</v>
      </c>
      <c r="AE6" s="47"/>
      <c r="AF6" s="46" t="s">
        <v>46</v>
      </c>
      <c r="AG6" s="47"/>
      <c r="AH6" s="50" t="s">
        <v>47</v>
      </c>
    </row>
    <row r="7" spans="1:34" ht="21.95" customHeight="1" x14ac:dyDescent="0.3">
      <c r="A7" s="53"/>
      <c r="B7" s="3" t="s">
        <v>6</v>
      </c>
      <c r="C7" s="3" t="s">
        <v>7</v>
      </c>
      <c r="D7" s="3" t="s">
        <v>6</v>
      </c>
      <c r="E7" s="3" t="s">
        <v>7</v>
      </c>
      <c r="F7" s="3" t="s">
        <v>6</v>
      </c>
      <c r="G7" s="3" t="s">
        <v>7</v>
      </c>
      <c r="H7" s="3" t="s">
        <v>6</v>
      </c>
      <c r="I7" s="3" t="s">
        <v>7</v>
      </c>
      <c r="J7" s="21" t="s">
        <v>6</v>
      </c>
      <c r="K7" s="21" t="s">
        <v>7</v>
      </c>
      <c r="L7" s="21" t="s">
        <v>6</v>
      </c>
      <c r="M7" s="21" t="s">
        <v>7</v>
      </c>
      <c r="N7" s="31" t="s">
        <v>24</v>
      </c>
      <c r="O7" s="31" t="s">
        <v>25</v>
      </c>
      <c r="P7" s="36" t="s">
        <v>27</v>
      </c>
      <c r="Q7" s="36" t="s">
        <v>28</v>
      </c>
      <c r="R7" s="36" t="s">
        <v>31</v>
      </c>
      <c r="S7" s="36" t="s">
        <v>32</v>
      </c>
      <c r="T7" s="36" t="s">
        <v>24</v>
      </c>
      <c r="U7" s="36" t="s">
        <v>25</v>
      </c>
      <c r="V7" s="36" t="s">
        <v>38</v>
      </c>
      <c r="W7" s="36" t="s">
        <v>39</v>
      </c>
      <c r="X7" s="36" t="s">
        <v>24</v>
      </c>
      <c r="Y7" s="36" t="s">
        <v>25</v>
      </c>
      <c r="Z7" s="36" t="s">
        <v>42</v>
      </c>
      <c r="AA7" s="36" t="s">
        <v>43</v>
      </c>
      <c r="AB7" s="36" t="s">
        <v>24</v>
      </c>
      <c r="AC7" s="36" t="s">
        <v>25</v>
      </c>
      <c r="AD7" s="31" t="s">
        <v>24</v>
      </c>
      <c r="AE7" s="21" t="s">
        <v>25</v>
      </c>
      <c r="AF7" s="31" t="s">
        <v>24</v>
      </c>
      <c r="AG7" s="21" t="s">
        <v>25</v>
      </c>
      <c r="AH7" s="51"/>
    </row>
    <row r="8" spans="1:34" ht="21.95" customHeight="1" x14ac:dyDescent="0.3">
      <c r="A8" s="4" t="s">
        <v>8</v>
      </c>
      <c r="B8" s="5">
        <v>415800</v>
      </c>
      <c r="C8" s="5">
        <v>358284</v>
      </c>
      <c r="D8" s="5">
        <v>323280</v>
      </c>
      <c r="E8" s="5">
        <v>315198</v>
      </c>
      <c r="F8" s="5">
        <v>323280</v>
      </c>
      <c r="G8" s="5">
        <v>295297</v>
      </c>
      <c r="H8" s="5">
        <v>323280</v>
      </c>
      <c r="I8" s="5">
        <v>340210</v>
      </c>
      <c r="J8" s="22">
        <v>340620</v>
      </c>
      <c r="K8" s="22">
        <v>331278</v>
      </c>
      <c r="L8" s="27">
        <v>353904</v>
      </c>
      <c r="M8" s="28">
        <v>343056</v>
      </c>
      <c r="N8" s="32">
        <v>334449</v>
      </c>
      <c r="O8" s="32">
        <v>334667</v>
      </c>
      <c r="P8" s="32">
        <v>349175</v>
      </c>
      <c r="Q8" s="32">
        <v>353302</v>
      </c>
      <c r="R8" s="32">
        <v>353302</v>
      </c>
      <c r="S8" s="32">
        <v>351314</v>
      </c>
      <c r="T8" s="32">
        <v>363901</v>
      </c>
      <c r="U8" s="32">
        <v>277166</v>
      </c>
      <c r="V8" s="32">
        <v>378809</v>
      </c>
      <c r="W8" s="32">
        <v>250853</v>
      </c>
      <c r="X8" s="32">
        <v>384141</v>
      </c>
      <c r="Y8" s="32">
        <v>314845.15000000002</v>
      </c>
      <c r="Z8" s="32">
        <v>424125</v>
      </c>
      <c r="AA8" s="32">
        <v>391058.88</v>
      </c>
      <c r="AB8" s="32">
        <v>422000</v>
      </c>
      <c r="AC8" s="32">
        <v>333035.18</v>
      </c>
      <c r="AD8" s="32">
        <v>428617</v>
      </c>
      <c r="AE8" s="32">
        <v>310183.08</v>
      </c>
      <c r="AF8" s="37">
        <v>437511</v>
      </c>
      <c r="AG8" s="37">
        <v>312844.89</v>
      </c>
      <c r="AH8" s="40">
        <v>427910</v>
      </c>
    </row>
    <row r="9" spans="1:34" ht="21.95" customHeight="1" x14ac:dyDescent="0.3">
      <c r="A9" s="4" t="s">
        <v>9</v>
      </c>
      <c r="B9" s="5">
        <f>2794175+1479333</f>
        <v>4273508</v>
      </c>
      <c r="C9" s="5">
        <f>2794552+967146-358284</f>
        <v>3403414</v>
      </c>
      <c r="D9" s="5">
        <f>2222539+1320994</f>
        <v>3543533</v>
      </c>
      <c r="E9" s="5">
        <f>2537741+886021-315198</f>
        <v>3108564</v>
      </c>
      <c r="F9" s="5">
        <f>2730794+904317</f>
        <v>3635111</v>
      </c>
      <c r="G9" s="5">
        <f>2786453+558239</f>
        <v>3344692</v>
      </c>
      <c r="H9" s="5">
        <f>3189478+965274</f>
        <v>4154752</v>
      </c>
      <c r="I9" s="5">
        <f>2940352+796357</f>
        <v>3736709</v>
      </c>
      <c r="J9" s="22">
        <v>5105527</v>
      </c>
      <c r="K9" s="22">
        <v>4624654</v>
      </c>
      <c r="L9" s="27">
        <v>5788130</v>
      </c>
      <c r="M9" s="28">
        <v>5232867</v>
      </c>
      <c r="N9" s="32">
        <v>5738151</v>
      </c>
      <c r="O9" s="32">
        <v>5130662</v>
      </c>
      <c r="P9" s="32">
        <v>5594253</v>
      </c>
      <c r="Q9" s="32">
        <v>5273373</v>
      </c>
      <c r="R9" s="32">
        <v>5855743</v>
      </c>
      <c r="S9" s="32">
        <v>5631348</v>
      </c>
      <c r="T9" s="32">
        <v>6016174</v>
      </c>
      <c r="U9" s="32">
        <v>5871712</v>
      </c>
      <c r="V9" s="32">
        <v>6194989</v>
      </c>
      <c r="W9" s="32">
        <v>5677952</v>
      </c>
      <c r="X9" s="32">
        <v>6080090</v>
      </c>
      <c r="Y9" s="32">
        <v>5483350.2649999997</v>
      </c>
      <c r="Z9" s="32">
        <v>6436973</v>
      </c>
      <c r="AA9" s="32">
        <v>5778610</v>
      </c>
      <c r="AB9" s="32">
        <v>6267000</v>
      </c>
      <c r="AC9" s="32">
        <v>5303948.3849999998</v>
      </c>
      <c r="AD9" s="32">
        <v>6262889</v>
      </c>
      <c r="AE9" s="32">
        <v>4950013.6790000014</v>
      </c>
      <c r="AF9" s="37">
        <v>6432346</v>
      </c>
      <c r="AG9" s="37">
        <f>3152050.12+1399363.738-151950.5+370433.82+364400.546</f>
        <v>5134297.7240000004</v>
      </c>
      <c r="AH9" s="40">
        <v>8451684</v>
      </c>
    </row>
    <row r="10" spans="1:34" ht="21.95" customHeight="1" x14ac:dyDescent="0.3">
      <c r="A10" s="4" t="s">
        <v>10</v>
      </c>
      <c r="B10" s="6">
        <v>325397</v>
      </c>
      <c r="C10" s="6">
        <v>321032</v>
      </c>
      <c r="D10" s="6">
        <v>282960</v>
      </c>
      <c r="E10" s="6">
        <v>261752</v>
      </c>
      <c r="F10" s="6">
        <v>287640</v>
      </c>
      <c r="G10" s="6">
        <v>279151</v>
      </c>
      <c r="H10" s="6">
        <v>303712</v>
      </c>
      <c r="I10" s="6">
        <v>241487</v>
      </c>
      <c r="J10" s="23">
        <v>262462</v>
      </c>
      <c r="K10" s="23">
        <v>192606</v>
      </c>
      <c r="L10" s="29">
        <v>331791</v>
      </c>
      <c r="M10" s="30">
        <v>255362</v>
      </c>
      <c r="N10" s="33">
        <v>319049</v>
      </c>
      <c r="O10" s="33">
        <v>203259</v>
      </c>
      <c r="P10" s="33">
        <v>332831</v>
      </c>
      <c r="Q10" s="33">
        <v>181214</v>
      </c>
      <c r="R10" s="33">
        <v>333477</v>
      </c>
      <c r="S10" s="33">
        <v>189314</v>
      </c>
      <c r="T10" s="33">
        <v>323598</v>
      </c>
      <c r="U10" s="33">
        <v>159509</v>
      </c>
      <c r="V10" s="33">
        <v>309000</v>
      </c>
      <c r="W10" s="33">
        <v>149240</v>
      </c>
      <c r="X10" s="33">
        <v>301000</v>
      </c>
      <c r="Y10" s="33">
        <v>124103.54</v>
      </c>
      <c r="Z10" s="33">
        <v>331000</v>
      </c>
      <c r="AA10" s="33">
        <v>119614.76</v>
      </c>
      <c r="AB10" s="33">
        <v>275000</v>
      </c>
      <c r="AC10" s="33">
        <v>116480.844</v>
      </c>
      <c r="AD10" s="33">
        <v>276000</v>
      </c>
      <c r="AE10" s="38">
        <f>115187.492+39832</f>
        <v>155019.492</v>
      </c>
      <c r="AF10" s="38">
        <v>250256</v>
      </c>
      <c r="AG10" s="38">
        <f>36628.29+1050+84602+2310+32469.2</f>
        <v>157059.49000000002</v>
      </c>
      <c r="AH10" s="41">
        <v>384285</v>
      </c>
    </row>
    <row r="11" spans="1:34" ht="21.95" customHeight="1" x14ac:dyDescent="0.3">
      <c r="A11" s="4" t="s">
        <v>34</v>
      </c>
      <c r="B11" s="5">
        <v>935259</v>
      </c>
      <c r="C11" s="5">
        <v>813269</v>
      </c>
      <c r="D11" s="5">
        <v>966515</v>
      </c>
      <c r="E11" s="5">
        <v>670117</v>
      </c>
      <c r="F11" s="5">
        <v>1037258</v>
      </c>
      <c r="G11" s="5">
        <v>829806</v>
      </c>
      <c r="H11" s="5">
        <v>1198796</v>
      </c>
      <c r="I11" s="5">
        <v>1101951</v>
      </c>
      <c r="J11" s="22">
        <v>993459</v>
      </c>
      <c r="K11" s="22">
        <v>153863</v>
      </c>
      <c r="L11" s="27">
        <v>857206</v>
      </c>
      <c r="M11" s="28">
        <v>132827</v>
      </c>
      <c r="N11" s="32">
        <v>731680</v>
      </c>
      <c r="O11" s="32">
        <v>163446</v>
      </c>
      <c r="P11" s="32">
        <v>714489</v>
      </c>
      <c r="Q11" s="32">
        <v>123937</v>
      </c>
      <c r="R11" s="32">
        <v>807719</v>
      </c>
      <c r="S11" s="32">
        <v>195949</v>
      </c>
      <c r="T11" s="32">
        <v>832974</v>
      </c>
      <c r="U11" s="32">
        <v>127229</v>
      </c>
      <c r="V11" s="32">
        <v>855202</v>
      </c>
      <c r="W11" s="32">
        <v>0</v>
      </c>
      <c r="X11" s="32">
        <v>858769</v>
      </c>
      <c r="Y11" s="32">
        <v>0</v>
      </c>
      <c r="Z11" s="32">
        <v>896902</v>
      </c>
      <c r="AA11" s="32">
        <v>35667</v>
      </c>
      <c r="AB11" s="32">
        <v>942000</v>
      </c>
      <c r="AC11" s="32">
        <v>74868.5</v>
      </c>
      <c r="AD11" s="32">
        <v>948494</v>
      </c>
      <c r="AE11" s="32">
        <v>99255</v>
      </c>
      <c r="AF11" s="37">
        <v>964887</v>
      </c>
      <c r="AG11" s="37">
        <v>151950.5</v>
      </c>
      <c r="AH11" s="40">
        <v>1043038</v>
      </c>
    </row>
    <row r="12" spans="1:34" ht="21.95" customHeight="1" thickBot="1" x14ac:dyDescent="0.35">
      <c r="A12" s="7" t="s">
        <v>11</v>
      </c>
      <c r="B12" s="8">
        <f t="shared" ref="B12:L12" si="0">SUM(B8:B11)</f>
        <v>5949964</v>
      </c>
      <c r="C12" s="8">
        <f t="shared" si="0"/>
        <v>4895999</v>
      </c>
      <c r="D12" s="8">
        <f t="shared" si="0"/>
        <v>5116288</v>
      </c>
      <c r="E12" s="8">
        <f t="shared" si="0"/>
        <v>4355631</v>
      </c>
      <c r="F12" s="8">
        <f t="shared" si="0"/>
        <v>5283289</v>
      </c>
      <c r="G12" s="8">
        <f t="shared" si="0"/>
        <v>4748946</v>
      </c>
      <c r="H12" s="8">
        <f t="shared" si="0"/>
        <v>5980540</v>
      </c>
      <c r="I12" s="8">
        <f t="shared" si="0"/>
        <v>5420357</v>
      </c>
      <c r="J12" s="24">
        <f t="shared" si="0"/>
        <v>6702068</v>
      </c>
      <c r="K12" s="25">
        <f t="shared" si="0"/>
        <v>5302401</v>
      </c>
      <c r="L12" s="24">
        <f t="shared" si="0"/>
        <v>7331031</v>
      </c>
      <c r="M12" s="26">
        <f t="shared" ref="M12:N12" si="1">SUM(M8:M11)</f>
        <v>5964112</v>
      </c>
      <c r="N12" s="25">
        <f t="shared" si="1"/>
        <v>7123329</v>
      </c>
      <c r="O12" s="25">
        <f t="shared" ref="O12" si="2">SUM(O8:O11)</f>
        <v>5832034</v>
      </c>
      <c r="P12" s="25">
        <f t="shared" ref="P12:T12" si="3">SUM(P8:P11)</f>
        <v>6990748</v>
      </c>
      <c r="Q12" s="25">
        <f t="shared" si="3"/>
        <v>5931826</v>
      </c>
      <c r="R12" s="25">
        <f t="shared" si="3"/>
        <v>7350241</v>
      </c>
      <c r="S12" s="25">
        <f t="shared" si="3"/>
        <v>6367925</v>
      </c>
      <c r="T12" s="25">
        <f t="shared" si="3"/>
        <v>7536647</v>
      </c>
      <c r="U12" s="25">
        <f t="shared" ref="U12:W12" si="4">SUM(U8:U11)</f>
        <v>6435616</v>
      </c>
      <c r="V12" s="25">
        <f t="shared" si="4"/>
        <v>7738000</v>
      </c>
      <c r="W12" s="25">
        <f t="shared" si="4"/>
        <v>6078045</v>
      </c>
      <c r="X12" s="25">
        <f t="shared" ref="X12:Y12" si="5">SUM(X8:X11)</f>
        <v>7624000</v>
      </c>
      <c r="Y12" s="25">
        <f t="shared" si="5"/>
        <v>5922298.9550000001</v>
      </c>
      <c r="Z12" s="25">
        <f>SUM(Z8:Z11)</f>
        <v>8089000</v>
      </c>
      <c r="AA12" s="25">
        <f>SUM(AA8:AA11)</f>
        <v>6324950.6399999997</v>
      </c>
      <c r="AB12" s="25">
        <f>SUM(AB8:AB11)</f>
        <v>7906000</v>
      </c>
      <c r="AC12" s="25">
        <f>SUM(AC8:AC11)</f>
        <v>5828332.9089999991</v>
      </c>
      <c r="AD12" s="25">
        <v>7916000</v>
      </c>
      <c r="AE12" s="39">
        <f>SUM(AE8:AE11)</f>
        <v>5514471.2510000011</v>
      </c>
      <c r="AF12" s="39">
        <f>SUM(AF8:AF11)</f>
        <v>8085000</v>
      </c>
      <c r="AG12" s="39">
        <f>SUM(AG8:AG11)</f>
        <v>5756152.6040000003</v>
      </c>
      <c r="AH12" s="42">
        <f>SUM(AH8:AH11)</f>
        <v>10306917</v>
      </c>
    </row>
    <row r="14" spans="1:34" hidden="1" x14ac:dyDescent="0.3">
      <c r="A14" s="9" t="s">
        <v>12</v>
      </c>
      <c r="B14" s="10">
        <v>3917</v>
      </c>
      <c r="C14" s="10">
        <v>3260</v>
      </c>
      <c r="D14" s="10">
        <v>3955</v>
      </c>
      <c r="E14" s="10">
        <v>3340</v>
      </c>
      <c r="F14" s="10">
        <v>3120</v>
      </c>
      <c r="G14" s="10">
        <v>3000</v>
      </c>
      <c r="H14" s="10">
        <v>7800</v>
      </c>
      <c r="I14" s="10">
        <v>8667</v>
      </c>
      <c r="J14" s="10">
        <v>7928</v>
      </c>
      <c r="K14" s="10">
        <v>8203</v>
      </c>
      <c r="L14" s="10"/>
      <c r="M14" s="10"/>
      <c r="N14" s="10">
        <v>4200</v>
      </c>
      <c r="O14" s="10">
        <v>4200</v>
      </c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>
        <v>4200</v>
      </c>
    </row>
    <row r="15" spans="1:34" hidden="1" x14ac:dyDescent="0.3">
      <c r="A15" s="9" t="s">
        <v>13</v>
      </c>
      <c r="B15" s="10">
        <v>215424</v>
      </c>
      <c r="C15" s="10">
        <v>267269</v>
      </c>
      <c r="D15" s="10">
        <v>289012</v>
      </c>
      <c r="E15" s="10">
        <v>289012</v>
      </c>
      <c r="F15" s="10">
        <v>252600</v>
      </c>
      <c r="G15" s="10">
        <v>234152</v>
      </c>
      <c r="H15" s="10">
        <v>252600</v>
      </c>
      <c r="I15" s="10">
        <v>241636</v>
      </c>
      <c r="J15" s="10">
        <v>256743</v>
      </c>
      <c r="K15" s="10">
        <v>189103</v>
      </c>
      <c r="L15" s="10"/>
      <c r="M15" s="10"/>
      <c r="N15" s="10">
        <v>224542</v>
      </c>
      <c r="O15" s="10">
        <v>224542</v>
      </c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>
        <v>224542</v>
      </c>
    </row>
    <row r="16" spans="1:34" hidden="1" x14ac:dyDescent="0.3">
      <c r="A16" s="9" t="s">
        <v>14</v>
      </c>
      <c r="B16" s="10">
        <v>0</v>
      </c>
      <c r="C16" s="10">
        <v>11820</v>
      </c>
      <c r="D16" s="10">
        <v>10800</v>
      </c>
      <c r="E16" s="10">
        <v>10200</v>
      </c>
      <c r="F16" s="10">
        <v>10080</v>
      </c>
      <c r="G16" s="10">
        <v>8100</v>
      </c>
      <c r="H16" s="10">
        <v>10080</v>
      </c>
      <c r="I16" s="10">
        <v>9780</v>
      </c>
      <c r="J16" s="10">
        <v>21600</v>
      </c>
      <c r="K16" s="10">
        <v>25920</v>
      </c>
      <c r="L16" s="10"/>
      <c r="M16" s="10"/>
      <c r="N16" s="10">
        <v>24480</v>
      </c>
      <c r="O16" s="10">
        <v>24480</v>
      </c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>
        <v>24480</v>
      </c>
    </row>
    <row r="17" spans="1:34" hidden="1" x14ac:dyDescent="0.3">
      <c r="A17" s="9" t="s">
        <v>15</v>
      </c>
      <c r="B17" s="10">
        <v>0</v>
      </c>
      <c r="C17" s="10">
        <v>18040</v>
      </c>
      <c r="D17" s="10">
        <v>21630</v>
      </c>
      <c r="E17" s="10">
        <v>18480</v>
      </c>
      <c r="F17" s="10">
        <v>17160</v>
      </c>
      <c r="G17" s="10">
        <v>16500</v>
      </c>
      <c r="H17" s="10">
        <v>17160</v>
      </c>
      <c r="I17" s="10">
        <v>19068</v>
      </c>
      <c r="J17" s="10">
        <v>17441</v>
      </c>
      <c r="K17" s="10">
        <v>18261</v>
      </c>
      <c r="L17" s="10"/>
      <c r="M17" s="10"/>
      <c r="N17" s="10">
        <v>9240</v>
      </c>
      <c r="O17" s="10">
        <v>9240</v>
      </c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>
        <v>9240</v>
      </c>
    </row>
    <row r="18" spans="1:34" hidden="1" x14ac:dyDescent="0.3">
      <c r="A18" s="9" t="s">
        <v>16</v>
      </c>
      <c r="B18" s="10">
        <f>SUM(B14:B17)</f>
        <v>219341</v>
      </c>
      <c r="C18" s="10">
        <f t="shared" ref="C18:N18" si="6">SUM(C14:C17)</f>
        <v>300389</v>
      </c>
      <c r="D18" s="10">
        <f t="shared" si="6"/>
        <v>325397</v>
      </c>
      <c r="E18" s="10">
        <f t="shared" si="6"/>
        <v>321032</v>
      </c>
      <c r="F18" s="10">
        <f t="shared" si="6"/>
        <v>282960</v>
      </c>
      <c r="G18" s="10">
        <f t="shared" si="6"/>
        <v>261752</v>
      </c>
      <c r="H18" s="10">
        <f t="shared" si="6"/>
        <v>287640</v>
      </c>
      <c r="I18" s="10">
        <f t="shared" si="6"/>
        <v>279151</v>
      </c>
      <c r="J18" s="10">
        <f t="shared" si="6"/>
        <v>303712</v>
      </c>
      <c r="K18" s="10">
        <f t="shared" si="6"/>
        <v>241487</v>
      </c>
      <c r="L18" s="10"/>
      <c r="M18" s="10"/>
      <c r="N18" s="10">
        <f t="shared" si="6"/>
        <v>262462</v>
      </c>
      <c r="O18" s="10">
        <f t="shared" ref="O18:AH18" si="7">SUM(O14:O17)</f>
        <v>262462</v>
      </c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>
        <f t="shared" si="7"/>
        <v>262462</v>
      </c>
    </row>
    <row r="19" spans="1:34" x14ac:dyDescent="0.3">
      <c r="A19" s="11" t="s">
        <v>17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3"/>
    </row>
    <row r="20" spans="1:34" ht="18.95" customHeight="1" x14ac:dyDescent="0.3">
      <c r="A20" s="14" t="s">
        <v>18</v>
      </c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43"/>
    </row>
    <row r="21" spans="1:34" ht="18.95" customHeight="1" x14ac:dyDescent="0.3">
      <c r="A21" s="17" t="s">
        <v>19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6"/>
    </row>
    <row r="22" spans="1:34" ht="18.95" customHeight="1" x14ac:dyDescent="0.3">
      <c r="A22" s="17" t="s">
        <v>20</v>
      </c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6"/>
    </row>
    <row r="23" spans="1:34" ht="18" customHeight="1" x14ac:dyDescent="0.3">
      <c r="A23" s="18" t="s">
        <v>35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20"/>
    </row>
    <row r="25" spans="1:34" x14ac:dyDescent="0.3"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</row>
  </sheetData>
  <mergeCells count="19">
    <mergeCell ref="AF6:AG6"/>
    <mergeCell ref="V6:W6"/>
    <mergeCell ref="X6:Y6"/>
    <mergeCell ref="Z6:AA6"/>
    <mergeCell ref="AD6:AE6"/>
    <mergeCell ref="AB6:AC6"/>
    <mergeCell ref="A1:AH1"/>
    <mergeCell ref="N6:O6"/>
    <mergeCell ref="AH6:AH7"/>
    <mergeCell ref="A6:A7"/>
    <mergeCell ref="B6:C6"/>
    <mergeCell ref="D6:E6"/>
    <mergeCell ref="F6:G6"/>
    <mergeCell ref="H6:I6"/>
    <mergeCell ref="J6:K6"/>
    <mergeCell ref="L6:M6"/>
    <mergeCell ref="P6:Q6"/>
    <mergeCell ref="R6:S6"/>
    <mergeCell ref="T6:U6"/>
  </mergeCells>
  <phoneticPr fontId="3" type="noConversion"/>
  <pageMargins left="0.70866141732283472" right="0.70866141732283472" top="0.74803149606299213" bottom="0.74803149606299213" header="0.31496062992125984" footer="0.31496062992125984"/>
  <pageSetup paperSize="9" scale="3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인건비 집행 현황</vt:lpstr>
      <vt:lpstr>'인건비 집행 현황'!Print_Area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KOCOAL</dc:creator>
  <cp:lastModifiedBy>한시현</cp:lastModifiedBy>
  <cp:lastPrinted>2020-03-04T08:56:17Z</cp:lastPrinted>
  <dcterms:created xsi:type="dcterms:W3CDTF">2012-04-09T06:17:24Z</dcterms:created>
  <dcterms:modified xsi:type="dcterms:W3CDTF">2024-04-22T02:15:33Z</dcterms:modified>
</cp:coreProperties>
</file>